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DOCHLAZENI DVZ ADMIN rozpocet SOUHRN - ZADÁNÍ\"/>
    </mc:Choice>
  </mc:AlternateContent>
  <xr:revisionPtr revIDLastSave="0" documentId="13_ncr:1_{C7CFABBE-F472-43F7-BC3A-72DB0A9EE26E}" xr6:coauthVersionLast="47" xr6:coauthVersionMax="47" xr10:uidLastSave="{00000000-0000-0000-0000-000000000000}"/>
  <bookViews>
    <workbookView xWindow="-120" yWindow="-120" windowWidth="29040" windowHeight="15720" firstSheet="2" activeTab="4" xr2:uid="{00000000-000D-0000-FFFF-FFFF00000000}"/>
  </bookViews>
  <sheets>
    <sheet name="Rekapitulace stavby" sheetId="1" r:id="rId1"/>
    <sheet name="D1.1 - Stavba - DP13" sheetId="2" r:id="rId2"/>
    <sheet name="D1.4.1 - Zdravotně techni..." sheetId="3" r:id="rId3"/>
    <sheet name="D1.4.2 - Chlazení - DP13" sheetId="4" r:id="rId4"/>
    <sheet name="D1.4.3 - Vzduchotechnika ..." sheetId="5" r:id="rId5"/>
    <sheet name="D1.4.4 - Elektroinstalace..." sheetId="6" r:id="rId6"/>
    <sheet name="D1.4.5 - Měření a regulac..." sheetId="7" r:id="rId7"/>
  </sheets>
  <definedNames>
    <definedName name="_xlnm._FilterDatabase" localSheetId="1" hidden="1">'D1.1 - Stavba - DP13'!$C$97:$K$440</definedName>
    <definedName name="_xlnm._FilterDatabase" localSheetId="2" hidden="1">'D1.4.1 - Zdravotně techni...'!$C$85:$K$127</definedName>
    <definedName name="_xlnm._FilterDatabase" localSheetId="3" hidden="1">'D1.4.2 - Chlazení - DP13'!$C$89:$K$195</definedName>
    <definedName name="_xlnm._FilterDatabase" localSheetId="4" hidden="1">'D1.4.3 - Vzduchotechnika ...'!$C$84:$K$124</definedName>
    <definedName name="_xlnm._FilterDatabase" localSheetId="5" hidden="1">'D1.4.4 - Elektroinstalace...'!$C$85:$K$121</definedName>
    <definedName name="_xlnm._FilterDatabase" localSheetId="6" hidden="1">'D1.4.5 - Měření a regulac...'!$C$84:$K$128</definedName>
    <definedName name="_xlnm.Print_Area" localSheetId="1">'D1.1 - Stavba - DP13'!$C$4:$J$39,'D1.1 - Stavba - DP13'!$C$45:$J$79,'D1.1 - Stavba - DP13'!$C$85:$K$440</definedName>
    <definedName name="_xlnm.Print_Area" localSheetId="2">'D1.4.1 - Zdravotně techni...'!$C$4:$J$39,'D1.4.1 - Zdravotně techni...'!$C$45:$J$67,'D1.4.1 - Zdravotně techni...'!$C$73:$K$127</definedName>
    <definedName name="_xlnm.Print_Area" localSheetId="3">'D1.4.2 - Chlazení - DP13'!$C$4:$J$39,'D1.4.2 - Chlazení - DP13'!$C$45:$J$71,'D1.4.2 - Chlazení - DP13'!$C$77:$K$195</definedName>
    <definedName name="_xlnm.Print_Area" localSheetId="4">'D1.4.3 - Vzduchotechnika ...'!$C$4:$J$39,'D1.4.3 - Vzduchotechnika ...'!$C$45:$J$66,'D1.4.3 - Vzduchotechnika ...'!$C$72:$K$124</definedName>
    <definedName name="_xlnm.Print_Area" localSheetId="5">'D1.4.4 - Elektroinstalace...'!$C$4:$J$39,'D1.4.4 - Elektroinstalace...'!$C$45:$J$67,'D1.4.4 - Elektroinstalace...'!$C$73:$K$121</definedName>
    <definedName name="_xlnm.Print_Area" localSheetId="6">'D1.4.5 - Měření a regulac...'!$C$4:$J$39,'D1.4.5 - Měření a regulac...'!$C$45:$J$66,'D1.4.5 - Měření a regulac...'!$C$72:$K$128</definedName>
    <definedName name="_xlnm.Print_Area" localSheetId="0">'Rekapitulace stavby'!$D$4:$AO$36,'Rekapitulace stavby'!$C$42:$AQ$61</definedName>
    <definedName name="_xlnm.Print_Titles" localSheetId="1">'D1.1 - Stavba - DP13'!$97:$97</definedName>
    <definedName name="_xlnm.Print_Titles" localSheetId="2">'D1.4.1 - Zdravotně techni...'!$85:$85</definedName>
    <definedName name="_xlnm.Print_Titles" localSheetId="3">'D1.4.2 - Chlazení - DP13'!$89:$89</definedName>
    <definedName name="_xlnm.Print_Titles" localSheetId="4">'D1.4.3 - Vzduchotechnika ...'!$84:$84</definedName>
    <definedName name="_xlnm.Print_Titles" localSheetId="5">'D1.4.4 - Elektroinstalace...'!$85:$85</definedName>
    <definedName name="_xlnm.Print_Titles" localSheetId="6">'D1.4.5 -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7" l="1"/>
  <c r="J125" i="7"/>
  <c r="J123" i="7"/>
  <c r="J121" i="7"/>
  <c r="J119" i="7"/>
  <c r="J117" i="7"/>
  <c r="J115" i="7"/>
  <c r="J113" i="7"/>
  <c r="J110" i="7"/>
  <c r="J108" i="7"/>
  <c r="J106" i="7"/>
  <c r="J103" i="7"/>
  <c r="J101" i="7"/>
  <c r="J99" i="7"/>
  <c r="J96" i="7"/>
  <c r="J94" i="7"/>
  <c r="J92" i="7"/>
  <c r="J89" i="7"/>
  <c r="J87" i="7"/>
  <c r="J119" i="6"/>
  <c r="J115" i="6"/>
  <c r="J113" i="6"/>
  <c r="J112" i="6"/>
  <c r="J111" i="6"/>
  <c r="J110" i="6"/>
  <c r="J109" i="6"/>
  <c r="J108" i="6"/>
  <c r="J107" i="6"/>
  <c r="J106" i="6"/>
  <c r="J105" i="6"/>
  <c r="J103" i="6"/>
  <c r="J102" i="6"/>
  <c r="J101" i="6"/>
  <c r="J100" i="6"/>
  <c r="J97" i="6"/>
  <c r="J95" i="6"/>
  <c r="J93" i="6"/>
  <c r="J90" i="6"/>
  <c r="J88" i="6"/>
  <c r="J123" i="5"/>
  <c r="J121" i="5"/>
  <c r="J120" i="5"/>
  <c r="J119" i="5"/>
  <c r="J117" i="5"/>
  <c r="J116" i="5"/>
  <c r="J115" i="5"/>
  <c r="J114" i="5"/>
  <c r="J113" i="5"/>
  <c r="J112" i="5"/>
  <c r="J111" i="5"/>
  <c r="J109" i="5"/>
  <c r="J108" i="5"/>
  <c r="J105" i="5"/>
  <c r="J103" i="5"/>
  <c r="J100" i="5"/>
  <c r="J98" i="5"/>
  <c r="J96" i="5"/>
  <c r="J94" i="5"/>
  <c r="J91" i="5"/>
  <c r="J89" i="5"/>
  <c r="J87" i="5"/>
  <c r="J194" i="4"/>
  <c r="J192" i="4"/>
  <c r="J191" i="4"/>
  <c r="J189" i="4"/>
  <c r="J188" i="4"/>
  <c r="J187" i="4"/>
  <c r="J186" i="4"/>
  <c r="J185" i="4"/>
  <c r="J184" i="4"/>
  <c r="J183" i="4"/>
  <c r="J182" i="4"/>
  <c r="J181" i="4"/>
  <c r="J180" i="4"/>
  <c r="J177" i="4"/>
  <c r="J176" i="4"/>
  <c r="J174" i="4"/>
  <c r="J171" i="4"/>
  <c r="J169" i="4"/>
  <c r="J167" i="4"/>
  <c r="J165" i="4"/>
  <c r="J163" i="4"/>
  <c r="J161" i="4"/>
  <c r="J159" i="4"/>
  <c r="J156" i="4"/>
  <c r="J154" i="4"/>
  <c r="J152" i="4"/>
  <c r="J150" i="4"/>
  <c r="J148" i="4"/>
  <c r="J146" i="4"/>
  <c r="J144" i="4"/>
  <c r="J142" i="4"/>
  <c r="J140" i="4"/>
  <c r="J137" i="4"/>
  <c r="J136" i="4"/>
  <c r="J134" i="4"/>
  <c r="J132" i="4"/>
  <c r="J130" i="4"/>
  <c r="J128" i="4"/>
  <c r="J126" i="4"/>
  <c r="J123" i="4"/>
  <c r="J121" i="4"/>
  <c r="J119" i="4"/>
  <c r="J117" i="4"/>
  <c r="J115" i="4"/>
  <c r="J112" i="4"/>
  <c r="J109" i="4"/>
  <c r="J107" i="4"/>
  <c r="J105" i="4"/>
  <c r="J102" i="4"/>
  <c r="J100" i="4"/>
  <c r="J98" i="4"/>
  <c r="J96" i="4"/>
  <c r="J94" i="4"/>
  <c r="J92" i="4"/>
  <c r="J126" i="3"/>
  <c r="J123" i="3"/>
  <c r="J119" i="3"/>
  <c r="J116" i="3"/>
  <c r="J114" i="3"/>
  <c r="J112" i="3"/>
  <c r="J110" i="3"/>
  <c r="J108" i="3"/>
  <c r="J105" i="3"/>
  <c r="J102" i="3"/>
  <c r="J100" i="3"/>
  <c r="J99" i="3"/>
  <c r="J96" i="3"/>
  <c r="J94" i="3"/>
  <c r="J93" i="3"/>
  <c r="J91" i="3"/>
  <c r="J89" i="3"/>
  <c r="J438" i="2"/>
  <c r="J435" i="2"/>
  <c r="J432" i="2"/>
  <c r="J429" i="2"/>
  <c r="J427" i="2"/>
  <c r="J423" i="2"/>
  <c r="J420" i="2"/>
  <c r="J416" i="2"/>
  <c r="J413" i="2"/>
  <c r="J403" i="2"/>
  <c r="J401" i="2"/>
  <c r="J394" i="2"/>
  <c r="J392" i="2"/>
  <c r="J389" i="2"/>
  <c r="J387" i="2"/>
  <c r="J382" i="2"/>
  <c r="J377" i="2"/>
  <c r="J374" i="2"/>
  <c r="J372" i="2"/>
  <c r="J370" i="2"/>
  <c r="J368" i="2"/>
  <c r="J365" i="2"/>
  <c r="J363" i="2"/>
  <c r="J360" i="2"/>
  <c r="J357" i="2"/>
  <c r="J355" i="2"/>
  <c r="J348" i="2"/>
  <c r="J345" i="2"/>
  <c r="J343" i="2"/>
  <c r="J340" i="2"/>
  <c r="J339" i="2"/>
  <c r="J333" i="2"/>
  <c r="J325" i="2"/>
  <c r="J322" i="2"/>
  <c r="J320" i="2"/>
  <c r="J315" i="2"/>
  <c r="J313" i="2"/>
  <c r="J308" i="2"/>
  <c r="J302" i="2"/>
  <c r="J300" i="2"/>
  <c r="J298" i="2"/>
  <c r="J296" i="2"/>
  <c r="J294" i="2"/>
  <c r="J292" i="2"/>
  <c r="J286" i="2"/>
  <c r="J283" i="2"/>
  <c r="J277" i="2"/>
  <c r="J271" i="2"/>
  <c r="J269" i="2"/>
  <c r="J268" i="2"/>
  <c r="J262" i="2"/>
  <c r="J260" i="2"/>
  <c r="J256" i="2"/>
  <c r="J253" i="2"/>
  <c r="J251" i="2"/>
  <c r="J248" i="2"/>
  <c r="J246" i="2"/>
  <c r="J244" i="2"/>
  <c r="J238" i="2"/>
  <c r="J233" i="2"/>
  <c r="J228" i="2"/>
  <c r="J222" i="2"/>
  <c r="J217" i="2"/>
  <c r="J214" i="2"/>
  <c r="J208" i="2"/>
  <c r="J206" i="2"/>
  <c r="J198" i="2"/>
  <c r="J197" i="2"/>
  <c r="J196" i="2"/>
  <c r="J192" i="2"/>
  <c r="J191" i="2"/>
  <c r="J190" i="2"/>
  <c r="J188" i="2"/>
  <c r="J182" i="2"/>
  <c r="J171" i="2"/>
  <c r="J168" i="2"/>
  <c r="J162" i="2"/>
  <c r="J160" i="2"/>
  <c r="J152" i="2"/>
  <c r="J146" i="2"/>
  <c r="J141" i="2"/>
  <c r="J136" i="2"/>
  <c r="J134" i="2"/>
  <c r="J121" i="2"/>
  <c r="J115" i="2"/>
  <c r="J107" i="2"/>
  <c r="J101" i="2"/>
  <c r="BK127" i="7"/>
  <c r="BK125" i="7"/>
  <c r="BK123" i="7"/>
  <c r="BK121" i="7"/>
  <c r="BK119" i="7"/>
  <c r="BK117" i="7"/>
  <c r="BK115" i="7"/>
  <c r="BK113" i="7"/>
  <c r="BK110" i="7"/>
  <c r="BK108" i="7"/>
  <c r="BK106" i="7"/>
  <c r="BK103" i="7"/>
  <c r="BK101" i="7"/>
  <c r="BK99" i="7"/>
  <c r="BK96" i="7"/>
  <c r="BK94" i="7"/>
  <c r="BK92" i="7"/>
  <c r="BK89" i="7"/>
  <c r="BK87" i="7"/>
  <c r="BK119" i="6"/>
  <c r="BK115" i="6"/>
  <c r="BK113" i="6"/>
  <c r="BK112" i="6"/>
  <c r="BK111" i="6"/>
  <c r="BK110" i="6"/>
  <c r="BK109" i="6"/>
  <c r="BK108" i="6"/>
  <c r="BK107" i="6"/>
  <c r="BK106" i="6"/>
  <c r="BK105" i="6"/>
  <c r="BK103" i="6"/>
  <c r="BK102" i="6"/>
  <c r="BK101" i="6"/>
  <c r="BK100" i="6"/>
  <c r="BK97" i="6"/>
  <c r="BK95" i="6"/>
  <c r="BK93" i="6"/>
  <c r="BK90" i="6"/>
  <c r="BK88" i="6"/>
  <c r="BK123" i="5"/>
  <c r="BK121" i="5"/>
  <c r="BK120" i="5"/>
  <c r="BK119" i="5"/>
  <c r="BK117" i="5"/>
  <c r="BK116" i="5"/>
  <c r="BK115" i="5"/>
  <c r="BK114" i="5"/>
  <c r="BK113" i="5"/>
  <c r="BK112" i="5"/>
  <c r="BK111" i="5"/>
  <c r="BK109" i="5"/>
  <c r="BK108" i="5"/>
  <c r="BK105" i="5"/>
  <c r="BK103" i="5"/>
  <c r="BK100" i="5"/>
  <c r="BK98" i="5"/>
  <c r="BK96" i="5"/>
  <c r="BK94" i="5"/>
  <c r="BK91" i="5"/>
  <c r="BK89" i="5"/>
  <c r="BK87" i="5"/>
  <c r="BK194" i="4"/>
  <c r="BK192" i="4"/>
  <c r="BK191" i="4"/>
  <c r="BK189" i="4"/>
  <c r="BK188" i="4"/>
  <c r="BK187" i="4"/>
  <c r="BK186" i="4"/>
  <c r="BK185" i="4"/>
  <c r="BK184" i="4"/>
  <c r="BK183" i="4"/>
  <c r="BK182" i="4"/>
  <c r="BK181" i="4"/>
  <c r="BK180" i="4"/>
  <c r="BK177" i="4"/>
  <c r="BK176" i="4"/>
  <c r="BK174" i="4"/>
  <c r="BK171" i="4"/>
  <c r="BK169" i="4"/>
  <c r="BK167" i="4"/>
  <c r="BK165" i="4"/>
  <c r="BK163" i="4"/>
  <c r="BK161" i="4"/>
  <c r="BK159" i="4"/>
  <c r="BK156" i="4"/>
  <c r="BK154" i="4"/>
  <c r="BK152" i="4"/>
  <c r="BK150" i="4"/>
  <c r="BK148" i="4"/>
  <c r="BK146" i="4"/>
  <c r="BK144" i="4"/>
  <c r="BK142" i="4"/>
  <c r="BK140" i="4"/>
  <c r="BK137" i="4"/>
  <c r="BK136" i="4"/>
  <c r="BK134" i="4"/>
  <c r="BK132" i="4"/>
  <c r="BK130" i="4"/>
  <c r="BK128" i="4"/>
  <c r="BK126" i="4"/>
  <c r="BK123" i="4"/>
  <c r="BK121" i="4"/>
  <c r="BK119" i="4"/>
  <c r="BK117" i="4"/>
  <c r="BK115" i="4"/>
  <c r="BK112" i="4"/>
  <c r="BK109" i="4"/>
  <c r="BK107" i="4"/>
  <c r="BK105" i="4"/>
  <c r="BK102" i="4"/>
  <c r="BK100" i="4"/>
  <c r="BK98" i="4"/>
  <c r="BK96" i="4"/>
  <c r="BK94" i="4"/>
  <c r="BK92" i="4"/>
  <c r="BK126" i="3"/>
  <c r="BK123" i="3"/>
  <c r="BK119" i="3"/>
  <c r="BK116" i="3"/>
  <c r="BK114" i="3"/>
  <c r="BK112" i="3"/>
  <c r="BK110" i="3"/>
  <c r="BK108" i="3"/>
  <c r="BK105" i="3"/>
  <c r="BK102" i="3"/>
  <c r="BK100" i="3"/>
  <c r="BK99" i="3"/>
  <c r="BK96" i="3"/>
  <c r="BK94" i="3"/>
  <c r="BK93" i="3"/>
  <c r="BK91" i="3"/>
  <c r="BK89" i="3"/>
  <c r="BK438" i="2"/>
  <c r="BK435" i="2"/>
  <c r="BK432" i="2"/>
  <c r="BK429" i="2"/>
  <c r="BK427" i="2"/>
  <c r="BK423" i="2"/>
  <c r="BK420" i="2"/>
  <c r="BK416" i="2"/>
  <c r="BK413" i="2"/>
  <c r="BK403" i="2"/>
  <c r="BK401" i="2"/>
  <c r="BK394" i="2"/>
  <c r="BK392" i="2"/>
  <c r="BK389" i="2"/>
  <c r="BK387" i="2"/>
  <c r="BK382" i="2"/>
  <c r="BK377" i="2"/>
  <c r="BK374" i="2"/>
  <c r="BK372" i="2"/>
  <c r="BK370" i="2"/>
  <c r="BK368" i="2"/>
  <c r="BK365" i="2"/>
  <c r="BK363" i="2"/>
  <c r="BK360" i="2"/>
  <c r="BK357" i="2"/>
  <c r="BK355" i="2"/>
  <c r="BK348" i="2"/>
  <c r="BK345" i="2"/>
  <c r="BK343" i="2"/>
  <c r="BK340" i="2"/>
  <c r="BK339" i="2"/>
  <c r="BK333" i="2"/>
  <c r="BK325" i="2"/>
  <c r="BK322" i="2"/>
  <c r="BK320" i="2"/>
  <c r="BK315" i="2"/>
  <c r="BK313" i="2"/>
  <c r="BK308" i="2"/>
  <c r="BK302" i="2"/>
  <c r="BK300" i="2"/>
  <c r="BK298" i="2"/>
  <c r="BK296" i="2"/>
  <c r="BK294" i="2"/>
  <c r="BK292" i="2"/>
  <c r="BK286" i="2"/>
  <c r="BK283" i="2"/>
  <c r="BK277" i="2"/>
  <c r="BK271" i="2"/>
  <c r="BK269" i="2"/>
  <c r="BK268" i="2"/>
  <c r="BK262" i="2"/>
  <c r="BK260" i="2"/>
  <c r="BK256" i="2"/>
  <c r="BK253" i="2"/>
  <c r="BK251" i="2"/>
  <c r="BK248" i="2"/>
  <c r="BK246" i="2"/>
  <c r="BK244" i="2"/>
  <c r="BK238" i="2"/>
  <c r="BK233" i="2"/>
  <c r="BK228" i="2"/>
  <c r="BK222" i="2"/>
  <c r="BK217" i="2"/>
  <c r="BK214" i="2"/>
  <c r="BK208" i="2"/>
  <c r="BK206" i="2"/>
  <c r="BK198" i="2"/>
  <c r="BK197" i="2"/>
  <c r="BK196" i="2"/>
  <c r="BK192" i="2"/>
  <c r="BK191" i="2"/>
  <c r="BK190" i="2"/>
  <c r="BK188" i="2"/>
  <c r="BK182" i="2"/>
  <c r="BK171" i="2"/>
  <c r="BK168" i="2"/>
  <c r="BK162" i="2"/>
  <c r="BK160" i="2"/>
  <c r="BK152" i="2"/>
  <c r="BK146" i="2"/>
  <c r="BK141" i="2"/>
  <c r="BK136" i="2"/>
  <c r="BK134" i="2"/>
  <c r="BK121" i="2"/>
  <c r="BK115" i="2"/>
  <c r="BK107" i="2"/>
  <c r="BK101" i="2"/>
  <c r="J37" i="7"/>
  <c r="J36" i="7"/>
  <c r="AY60" i="1" s="1"/>
  <c r="J35" i="7"/>
  <c r="AX60" i="1" s="1"/>
  <c r="BI127" i="7"/>
  <c r="BH127" i="7"/>
  <c r="BG127" i="7"/>
  <c r="BF127" i="7"/>
  <c r="T127" i="7"/>
  <c r="T126" i="7" s="1"/>
  <c r="R127" i="7"/>
  <c r="R126" i="7" s="1"/>
  <c r="P127" i="7"/>
  <c r="P126" i="7"/>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BI117" i="7"/>
  <c r="BH117" i="7"/>
  <c r="BG117" i="7"/>
  <c r="BF117" i="7"/>
  <c r="T117" i="7"/>
  <c r="R117" i="7"/>
  <c r="P117" i="7"/>
  <c r="BI115" i="7"/>
  <c r="BH115" i="7"/>
  <c r="BG115" i="7"/>
  <c r="BF115" i="7"/>
  <c r="T115" i="7"/>
  <c r="R115" i="7"/>
  <c r="P115" i="7"/>
  <c r="BI113" i="7"/>
  <c r="BH113" i="7"/>
  <c r="BG113" i="7"/>
  <c r="BF113" i="7"/>
  <c r="T113" i="7"/>
  <c r="R113" i="7"/>
  <c r="P113" i="7"/>
  <c r="BI110" i="7"/>
  <c r="BH110" i="7"/>
  <c r="BG110" i="7"/>
  <c r="BF110" i="7"/>
  <c r="T110" i="7"/>
  <c r="R110" i="7"/>
  <c r="P110" i="7"/>
  <c r="BI108" i="7"/>
  <c r="BH108" i="7"/>
  <c r="BG108" i="7"/>
  <c r="BF108" i="7"/>
  <c r="T108" i="7"/>
  <c r="R108" i="7"/>
  <c r="P108" i="7"/>
  <c r="BI106" i="7"/>
  <c r="BH106" i="7"/>
  <c r="BG106" i="7"/>
  <c r="BF106" i="7"/>
  <c r="T106" i="7"/>
  <c r="R106" i="7"/>
  <c r="P106" i="7"/>
  <c r="BI103" i="7"/>
  <c r="BH103" i="7"/>
  <c r="BG103" i="7"/>
  <c r="BF103" i="7"/>
  <c r="T103" i="7"/>
  <c r="R103" i="7"/>
  <c r="P103" i="7"/>
  <c r="BI101" i="7"/>
  <c r="BH101" i="7"/>
  <c r="BG101" i="7"/>
  <c r="BF101" i="7"/>
  <c r="T101" i="7"/>
  <c r="R101" i="7"/>
  <c r="P101" i="7"/>
  <c r="BI99" i="7"/>
  <c r="BH99" i="7"/>
  <c r="BG99" i="7"/>
  <c r="BF99" i="7"/>
  <c r="T99" i="7"/>
  <c r="R99" i="7"/>
  <c r="P99" i="7"/>
  <c r="BI96" i="7"/>
  <c r="BH96" i="7"/>
  <c r="BG96" i="7"/>
  <c r="BF96" i="7"/>
  <c r="T96" i="7"/>
  <c r="R96" i="7"/>
  <c r="P96" i="7"/>
  <c r="BI94" i="7"/>
  <c r="BH94" i="7"/>
  <c r="BG94" i="7"/>
  <c r="BF94" i="7"/>
  <c r="T94" i="7"/>
  <c r="R94" i="7"/>
  <c r="P94" i="7"/>
  <c r="BI92" i="7"/>
  <c r="BH92" i="7"/>
  <c r="BG92" i="7"/>
  <c r="BF92" i="7"/>
  <c r="T92" i="7"/>
  <c r="R92" i="7"/>
  <c r="P92" i="7"/>
  <c r="BI89" i="7"/>
  <c r="BH89" i="7"/>
  <c r="BG89" i="7"/>
  <c r="BF89" i="7"/>
  <c r="T89" i="7"/>
  <c r="R89" i="7"/>
  <c r="P89" i="7"/>
  <c r="BI87" i="7"/>
  <c r="BH87" i="7"/>
  <c r="BG87" i="7"/>
  <c r="BF87" i="7"/>
  <c r="T87" i="7"/>
  <c r="R87" i="7"/>
  <c r="P87" i="7"/>
  <c r="J82" i="7"/>
  <c r="J81" i="7"/>
  <c r="F81" i="7"/>
  <c r="F79" i="7"/>
  <c r="E77" i="7"/>
  <c r="J55" i="7"/>
  <c r="J54" i="7"/>
  <c r="F54" i="7"/>
  <c r="F52" i="7"/>
  <c r="E50" i="7"/>
  <c r="J18" i="7"/>
  <c r="E18" i="7"/>
  <c r="F82" i="7" s="1"/>
  <c r="J17" i="7"/>
  <c r="J12" i="7"/>
  <c r="J79" i="7" s="1"/>
  <c r="E7" i="7"/>
  <c r="E48" i="7" s="1"/>
  <c r="J37" i="6"/>
  <c r="J36" i="6"/>
  <c r="AY59" i="1"/>
  <c r="J35" i="6"/>
  <c r="AX59" i="1" s="1"/>
  <c r="BI119" i="6"/>
  <c r="BH119" i="6"/>
  <c r="BG119" i="6"/>
  <c r="BF119" i="6"/>
  <c r="T119" i="6"/>
  <c r="T118" i="6" s="1"/>
  <c r="T117" i="6" s="1"/>
  <c r="R119" i="6"/>
  <c r="R118" i="6" s="1"/>
  <c r="R117" i="6" s="1"/>
  <c r="P119" i="6"/>
  <c r="P118" i="6" s="1"/>
  <c r="P117" i="6" s="1"/>
  <c r="BI115" i="6"/>
  <c r="BH115" i="6"/>
  <c r="BG115" i="6"/>
  <c r="BF115" i="6"/>
  <c r="T115" i="6"/>
  <c r="T114" i="6"/>
  <c r="R115" i="6"/>
  <c r="R114" i="6" s="1"/>
  <c r="P115"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7" i="6"/>
  <c r="BH107" i="6"/>
  <c r="BG107" i="6"/>
  <c r="BF107" i="6"/>
  <c r="T107" i="6"/>
  <c r="R107" i="6"/>
  <c r="P107" i="6"/>
  <c r="BI106" i="6"/>
  <c r="BH106" i="6"/>
  <c r="BG106" i="6"/>
  <c r="BF106" i="6"/>
  <c r="T106" i="6"/>
  <c r="R106" i="6"/>
  <c r="P106" i="6"/>
  <c r="BI105" i="6"/>
  <c r="BH105" i="6"/>
  <c r="BG105" i="6"/>
  <c r="BF105" i="6"/>
  <c r="T105" i="6"/>
  <c r="R105" i="6"/>
  <c r="P105"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7" i="6"/>
  <c r="BH97" i="6"/>
  <c r="BG97" i="6"/>
  <c r="BF97" i="6"/>
  <c r="T97" i="6"/>
  <c r="R97" i="6"/>
  <c r="P97" i="6"/>
  <c r="BI95" i="6"/>
  <c r="BH95" i="6"/>
  <c r="BG95" i="6"/>
  <c r="BF95" i="6"/>
  <c r="T95" i="6"/>
  <c r="R95" i="6"/>
  <c r="P95" i="6"/>
  <c r="BI93" i="6"/>
  <c r="BH93" i="6"/>
  <c r="BG93" i="6"/>
  <c r="BF93" i="6"/>
  <c r="T93" i="6"/>
  <c r="R93" i="6"/>
  <c r="P93" i="6"/>
  <c r="BI90" i="6"/>
  <c r="BH90" i="6"/>
  <c r="BG90" i="6"/>
  <c r="BF90" i="6"/>
  <c r="T90" i="6"/>
  <c r="R90" i="6"/>
  <c r="P90" i="6"/>
  <c r="BI88" i="6"/>
  <c r="BH88" i="6"/>
  <c r="BG88" i="6"/>
  <c r="BF88" i="6"/>
  <c r="T88" i="6"/>
  <c r="R88" i="6"/>
  <c r="P88" i="6"/>
  <c r="J83" i="6"/>
  <c r="J82" i="6"/>
  <c r="F82" i="6"/>
  <c r="F80" i="6"/>
  <c r="E78" i="6"/>
  <c r="J55" i="6"/>
  <c r="J54" i="6"/>
  <c r="F54" i="6"/>
  <c r="F52" i="6"/>
  <c r="E50" i="6"/>
  <c r="J18" i="6"/>
  <c r="E18" i="6"/>
  <c r="F83" i="6"/>
  <c r="J17" i="6"/>
  <c r="J12" i="6"/>
  <c r="J52" i="6" s="1"/>
  <c r="E7" i="6"/>
  <c r="E76" i="6" s="1"/>
  <c r="J37" i="5"/>
  <c r="J36" i="5"/>
  <c r="AY58" i="1" s="1"/>
  <c r="J35" i="5"/>
  <c r="AX58" i="1" s="1"/>
  <c r="BI123" i="5"/>
  <c r="BH123" i="5"/>
  <c r="BG123" i="5"/>
  <c r="BF123" i="5"/>
  <c r="T123" i="5"/>
  <c r="T122" i="5"/>
  <c r="R123" i="5"/>
  <c r="R122" i="5" s="1"/>
  <c r="P123" i="5"/>
  <c r="P122" i="5" s="1"/>
  <c r="BI121" i="5"/>
  <c r="BH121" i="5"/>
  <c r="BG121" i="5"/>
  <c r="BF121" i="5"/>
  <c r="T121" i="5"/>
  <c r="R121" i="5"/>
  <c r="P121" i="5"/>
  <c r="BI120" i="5"/>
  <c r="BH120" i="5"/>
  <c r="BG120" i="5"/>
  <c r="BF120" i="5"/>
  <c r="T120" i="5"/>
  <c r="R120" i="5"/>
  <c r="P120" i="5"/>
  <c r="BI119" i="5"/>
  <c r="BH119" i="5"/>
  <c r="BG119" i="5"/>
  <c r="BF119" i="5"/>
  <c r="T119" i="5"/>
  <c r="R119" i="5"/>
  <c r="P119"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09" i="5"/>
  <c r="BH109" i="5"/>
  <c r="BG109" i="5"/>
  <c r="BF109" i="5"/>
  <c r="T109" i="5"/>
  <c r="R109" i="5"/>
  <c r="P109" i="5"/>
  <c r="BI108" i="5"/>
  <c r="BH108" i="5"/>
  <c r="BG108" i="5"/>
  <c r="BF108" i="5"/>
  <c r="T108" i="5"/>
  <c r="R108" i="5"/>
  <c r="P108" i="5"/>
  <c r="BI105" i="5"/>
  <c r="BH105" i="5"/>
  <c r="BG105" i="5"/>
  <c r="BF105" i="5"/>
  <c r="T105" i="5"/>
  <c r="R105" i="5"/>
  <c r="P105" i="5"/>
  <c r="BI103" i="5"/>
  <c r="BH103" i="5"/>
  <c r="BG103" i="5"/>
  <c r="BF103" i="5"/>
  <c r="T103" i="5"/>
  <c r="R103" i="5"/>
  <c r="P103"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1" i="5"/>
  <c r="BH91" i="5"/>
  <c r="BG91" i="5"/>
  <c r="BF91" i="5"/>
  <c r="T91" i="5"/>
  <c r="R91" i="5"/>
  <c r="P91" i="5"/>
  <c r="BI89" i="5"/>
  <c r="BH89" i="5"/>
  <c r="BG89" i="5"/>
  <c r="BF89" i="5"/>
  <c r="T89" i="5"/>
  <c r="R89" i="5"/>
  <c r="P89" i="5"/>
  <c r="BI87" i="5"/>
  <c r="BH87" i="5"/>
  <c r="BG87" i="5"/>
  <c r="BF87" i="5"/>
  <c r="T87" i="5"/>
  <c r="R87" i="5"/>
  <c r="P87" i="5"/>
  <c r="J82" i="5"/>
  <c r="J81" i="5"/>
  <c r="F81" i="5"/>
  <c r="F79" i="5"/>
  <c r="E77" i="5"/>
  <c r="J55" i="5"/>
  <c r="J54" i="5"/>
  <c r="F54" i="5"/>
  <c r="F52" i="5"/>
  <c r="E50" i="5"/>
  <c r="J18" i="5"/>
  <c r="E18" i="5"/>
  <c r="F82" i="5" s="1"/>
  <c r="J17" i="5"/>
  <c r="J12" i="5"/>
  <c r="J79" i="5" s="1"/>
  <c r="E7" i="5"/>
  <c r="E75" i="5"/>
  <c r="J37" i="4"/>
  <c r="J36" i="4"/>
  <c r="AY57" i="1"/>
  <c r="J35" i="4"/>
  <c r="AX57" i="1" s="1"/>
  <c r="BI194" i="4"/>
  <c r="BH194" i="4"/>
  <c r="BG194" i="4"/>
  <c r="BF194" i="4"/>
  <c r="T194" i="4"/>
  <c r="T193" i="4" s="1"/>
  <c r="R194" i="4"/>
  <c r="R193" i="4" s="1"/>
  <c r="P194" i="4"/>
  <c r="P193" i="4"/>
  <c r="BI192" i="4"/>
  <c r="BH192" i="4"/>
  <c r="BG192" i="4"/>
  <c r="BF192" i="4"/>
  <c r="T192" i="4"/>
  <c r="R192" i="4"/>
  <c r="P192" i="4"/>
  <c r="BI191" i="4"/>
  <c r="BH191" i="4"/>
  <c r="BG191" i="4"/>
  <c r="BF191" i="4"/>
  <c r="T191" i="4"/>
  <c r="R191" i="4"/>
  <c r="P191"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7" i="4"/>
  <c r="BH177" i="4"/>
  <c r="BG177" i="4"/>
  <c r="BF177" i="4"/>
  <c r="T177" i="4"/>
  <c r="R177" i="4"/>
  <c r="P177" i="4"/>
  <c r="BI176" i="4"/>
  <c r="BH176" i="4"/>
  <c r="BG176" i="4"/>
  <c r="BF176" i="4"/>
  <c r="T176" i="4"/>
  <c r="R176" i="4"/>
  <c r="P176" i="4"/>
  <c r="BI174" i="4"/>
  <c r="BH174" i="4"/>
  <c r="BG174" i="4"/>
  <c r="BF174" i="4"/>
  <c r="T174" i="4"/>
  <c r="R174" i="4"/>
  <c r="P174"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7" i="4"/>
  <c r="BH137" i="4"/>
  <c r="BG137" i="4"/>
  <c r="BF137" i="4"/>
  <c r="T137" i="4"/>
  <c r="R137" i="4"/>
  <c r="P137"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2" i="4"/>
  <c r="BH112" i="4"/>
  <c r="BG112" i="4"/>
  <c r="BF112" i="4"/>
  <c r="T112" i="4"/>
  <c r="T111" i="4" s="1"/>
  <c r="R112" i="4"/>
  <c r="R111" i="4"/>
  <c r="P112" i="4"/>
  <c r="P111" i="4" s="1"/>
  <c r="BI109" i="4"/>
  <c r="BH109" i="4"/>
  <c r="BG109" i="4"/>
  <c r="BF109" i="4"/>
  <c r="T109" i="4"/>
  <c r="R109" i="4"/>
  <c r="P109" i="4"/>
  <c r="BI107" i="4"/>
  <c r="BH107" i="4"/>
  <c r="BG107" i="4"/>
  <c r="BF107" i="4"/>
  <c r="T107" i="4"/>
  <c r="R107" i="4"/>
  <c r="P107" i="4"/>
  <c r="BI105" i="4"/>
  <c r="BH105" i="4"/>
  <c r="BG105" i="4"/>
  <c r="BF105" i="4"/>
  <c r="T105" i="4"/>
  <c r="R105" i="4"/>
  <c r="P105"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84" i="4" s="1"/>
  <c r="E7" i="4"/>
  <c r="E80" i="4" s="1"/>
  <c r="J37" i="3"/>
  <c r="J36" i="3"/>
  <c r="AY56" i="1"/>
  <c r="J35" i="3"/>
  <c r="AX56" i="1"/>
  <c r="BI126" i="3"/>
  <c r="BH126" i="3"/>
  <c r="BG126" i="3"/>
  <c r="BF126" i="3"/>
  <c r="T126" i="3"/>
  <c r="T125" i="3"/>
  <c r="R126" i="3"/>
  <c r="R125" i="3"/>
  <c r="P126" i="3"/>
  <c r="P125" i="3"/>
  <c r="BI123" i="3"/>
  <c r="BH123" i="3"/>
  <c r="BG123" i="3"/>
  <c r="BF123" i="3"/>
  <c r="T123" i="3"/>
  <c r="T122" i="3"/>
  <c r="R123" i="3"/>
  <c r="R122" i="3"/>
  <c r="P123" i="3"/>
  <c r="P122" i="3" s="1"/>
  <c r="BI119" i="3"/>
  <c r="BH119" i="3"/>
  <c r="BG119" i="3"/>
  <c r="BF119" i="3"/>
  <c r="T119" i="3"/>
  <c r="T118" i="3" s="1"/>
  <c r="R119" i="3"/>
  <c r="R118" i="3" s="1"/>
  <c r="P119"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s="1"/>
  <c r="J37" i="2"/>
  <c r="J36" i="2"/>
  <c r="AY55" i="1"/>
  <c r="J35" i="2"/>
  <c r="AX55" i="1" s="1"/>
  <c r="BI438" i="2"/>
  <c r="BH438" i="2"/>
  <c r="BG438" i="2"/>
  <c r="BF438" i="2"/>
  <c r="T438" i="2"/>
  <c r="R438" i="2"/>
  <c r="P438" i="2"/>
  <c r="BI435" i="2"/>
  <c r="BH435" i="2"/>
  <c r="BG435" i="2"/>
  <c r="BF435" i="2"/>
  <c r="T435" i="2"/>
  <c r="R435" i="2"/>
  <c r="P435" i="2"/>
  <c r="BI432" i="2"/>
  <c r="BH432" i="2"/>
  <c r="BG432" i="2"/>
  <c r="BF432" i="2"/>
  <c r="T432" i="2"/>
  <c r="R432" i="2"/>
  <c r="P432" i="2"/>
  <c r="BI429" i="2"/>
  <c r="BH429" i="2"/>
  <c r="BG429" i="2"/>
  <c r="BF429" i="2"/>
  <c r="T429" i="2"/>
  <c r="R429" i="2"/>
  <c r="P429" i="2"/>
  <c r="BI427" i="2"/>
  <c r="BH427" i="2"/>
  <c r="BG427" i="2"/>
  <c r="BF427" i="2"/>
  <c r="T427" i="2"/>
  <c r="R427" i="2"/>
  <c r="P427" i="2"/>
  <c r="BI423" i="2"/>
  <c r="BH423" i="2"/>
  <c r="BG423" i="2"/>
  <c r="BF423" i="2"/>
  <c r="T423" i="2"/>
  <c r="T422" i="2" s="1"/>
  <c r="R423" i="2"/>
  <c r="R422" i="2"/>
  <c r="P423" i="2"/>
  <c r="P422" i="2" s="1"/>
  <c r="BI420" i="2"/>
  <c r="BH420" i="2"/>
  <c r="BG420" i="2"/>
  <c r="BF420" i="2"/>
  <c r="T420" i="2"/>
  <c r="T419" i="2" s="1"/>
  <c r="R420" i="2"/>
  <c r="R419" i="2" s="1"/>
  <c r="P420" i="2"/>
  <c r="P419" i="2" s="1"/>
  <c r="BI416" i="2"/>
  <c r="BH416" i="2"/>
  <c r="BG416" i="2"/>
  <c r="BF416" i="2"/>
  <c r="T416" i="2"/>
  <c r="T415" i="2" s="1"/>
  <c r="R416" i="2"/>
  <c r="R415" i="2"/>
  <c r="P416" i="2"/>
  <c r="P415" i="2" s="1"/>
  <c r="BI413" i="2"/>
  <c r="BH413" i="2"/>
  <c r="BG413" i="2"/>
  <c r="BF413" i="2"/>
  <c r="T413" i="2"/>
  <c r="T412" i="2"/>
  <c r="R413" i="2"/>
  <c r="R412" i="2" s="1"/>
  <c r="P413" i="2"/>
  <c r="P412" i="2"/>
  <c r="BI403" i="2"/>
  <c r="BH403" i="2"/>
  <c r="BG403" i="2"/>
  <c r="BF403" i="2"/>
  <c r="T403" i="2"/>
  <c r="R403" i="2"/>
  <c r="P403" i="2"/>
  <c r="BI401" i="2"/>
  <c r="BH401" i="2"/>
  <c r="BG401" i="2"/>
  <c r="BF401" i="2"/>
  <c r="T401" i="2"/>
  <c r="R401" i="2"/>
  <c r="P401" i="2"/>
  <c r="BI394" i="2"/>
  <c r="BH394" i="2"/>
  <c r="BG394" i="2"/>
  <c r="BF394" i="2"/>
  <c r="T394" i="2"/>
  <c r="R394" i="2"/>
  <c r="P394" i="2"/>
  <c r="BI392" i="2"/>
  <c r="BH392" i="2"/>
  <c r="BG392" i="2"/>
  <c r="BF392" i="2"/>
  <c r="T392" i="2"/>
  <c r="R392" i="2"/>
  <c r="P392" i="2"/>
  <c r="BI389" i="2"/>
  <c r="BH389" i="2"/>
  <c r="BG389" i="2"/>
  <c r="BF389" i="2"/>
  <c r="T389" i="2"/>
  <c r="R389" i="2"/>
  <c r="P389" i="2"/>
  <c r="BI387" i="2"/>
  <c r="BH387" i="2"/>
  <c r="BG387" i="2"/>
  <c r="BF387" i="2"/>
  <c r="T387" i="2"/>
  <c r="R387" i="2"/>
  <c r="P387" i="2"/>
  <c r="BI382" i="2"/>
  <c r="BH382" i="2"/>
  <c r="BG382" i="2"/>
  <c r="BF382" i="2"/>
  <c r="T382" i="2"/>
  <c r="R382" i="2"/>
  <c r="P382" i="2"/>
  <c r="BI377" i="2"/>
  <c r="BH377" i="2"/>
  <c r="BG377" i="2"/>
  <c r="BF377" i="2"/>
  <c r="T377" i="2"/>
  <c r="R377" i="2"/>
  <c r="P377" i="2"/>
  <c r="BI374" i="2"/>
  <c r="BH374" i="2"/>
  <c r="BG374" i="2"/>
  <c r="BF374" i="2"/>
  <c r="T374" i="2"/>
  <c r="R374" i="2"/>
  <c r="P374" i="2"/>
  <c r="BI372" i="2"/>
  <c r="BH372" i="2"/>
  <c r="BG372" i="2"/>
  <c r="BF372" i="2"/>
  <c r="T372" i="2"/>
  <c r="R372" i="2"/>
  <c r="P372" i="2"/>
  <c r="BI370" i="2"/>
  <c r="BH370" i="2"/>
  <c r="BG370" i="2"/>
  <c r="BF370" i="2"/>
  <c r="T370" i="2"/>
  <c r="R370" i="2"/>
  <c r="P370" i="2"/>
  <c r="BI368" i="2"/>
  <c r="BH368" i="2"/>
  <c r="BG368" i="2"/>
  <c r="BF368" i="2"/>
  <c r="T368" i="2"/>
  <c r="R368" i="2"/>
  <c r="P368" i="2"/>
  <c r="BI365" i="2"/>
  <c r="BH365" i="2"/>
  <c r="BG365" i="2"/>
  <c r="BF365" i="2"/>
  <c r="T365" i="2"/>
  <c r="R365" i="2"/>
  <c r="P365" i="2"/>
  <c r="BI363" i="2"/>
  <c r="BH363" i="2"/>
  <c r="BG363" i="2"/>
  <c r="BF363" i="2"/>
  <c r="T363" i="2"/>
  <c r="R363" i="2"/>
  <c r="P363" i="2"/>
  <c r="BI360" i="2"/>
  <c r="BH360" i="2"/>
  <c r="BG360" i="2"/>
  <c r="BF360" i="2"/>
  <c r="T360" i="2"/>
  <c r="R360" i="2"/>
  <c r="P360" i="2"/>
  <c r="BI357" i="2"/>
  <c r="BH357" i="2"/>
  <c r="BG357" i="2"/>
  <c r="BF357" i="2"/>
  <c r="T357" i="2"/>
  <c r="R357" i="2"/>
  <c r="P357" i="2"/>
  <c r="BI355" i="2"/>
  <c r="BH355" i="2"/>
  <c r="BG355" i="2"/>
  <c r="BF355" i="2"/>
  <c r="T355" i="2"/>
  <c r="R355" i="2"/>
  <c r="P355" i="2"/>
  <c r="BI348" i="2"/>
  <c r="BH348" i="2"/>
  <c r="BG348" i="2"/>
  <c r="BF348" i="2"/>
  <c r="T348" i="2"/>
  <c r="R348" i="2"/>
  <c r="P348" i="2"/>
  <c r="BI345" i="2"/>
  <c r="BH345" i="2"/>
  <c r="BG345" i="2"/>
  <c r="BF345" i="2"/>
  <c r="T345" i="2"/>
  <c r="R345" i="2"/>
  <c r="P345" i="2"/>
  <c r="BI343" i="2"/>
  <c r="BH343" i="2"/>
  <c r="BG343" i="2"/>
  <c r="BF343" i="2"/>
  <c r="T343" i="2"/>
  <c r="R343" i="2"/>
  <c r="P343" i="2"/>
  <c r="BI340" i="2"/>
  <c r="BH340" i="2"/>
  <c r="BG340" i="2"/>
  <c r="BF340" i="2"/>
  <c r="T340" i="2"/>
  <c r="R340" i="2"/>
  <c r="P340" i="2"/>
  <c r="BI339" i="2"/>
  <c r="BH339" i="2"/>
  <c r="BG339" i="2"/>
  <c r="BF339" i="2"/>
  <c r="T339" i="2"/>
  <c r="R339" i="2"/>
  <c r="P339" i="2"/>
  <c r="BI333" i="2"/>
  <c r="BH333" i="2"/>
  <c r="BG333" i="2"/>
  <c r="BF333" i="2"/>
  <c r="T333" i="2"/>
  <c r="R333" i="2"/>
  <c r="P333" i="2"/>
  <c r="BI325" i="2"/>
  <c r="BH325" i="2"/>
  <c r="BG325" i="2"/>
  <c r="BF325" i="2"/>
  <c r="T325" i="2"/>
  <c r="R325" i="2"/>
  <c r="P325" i="2"/>
  <c r="BI322" i="2"/>
  <c r="BH322" i="2"/>
  <c r="BG322" i="2"/>
  <c r="BF322" i="2"/>
  <c r="T322" i="2"/>
  <c r="R322" i="2"/>
  <c r="P322" i="2"/>
  <c r="BI320" i="2"/>
  <c r="BH320" i="2"/>
  <c r="BG320" i="2"/>
  <c r="BF320" i="2"/>
  <c r="T320" i="2"/>
  <c r="R320" i="2"/>
  <c r="P320" i="2"/>
  <c r="BI315" i="2"/>
  <c r="BH315" i="2"/>
  <c r="BG315" i="2"/>
  <c r="BF315" i="2"/>
  <c r="T315" i="2"/>
  <c r="R315" i="2"/>
  <c r="P315" i="2"/>
  <c r="BI313" i="2"/>
  <c r="BH313" i="2"/>
  <c r="BG313" i="2"/>
  <c r="BF313" i="2"/>
  <c r="T313" i="2"/>
  <c r="R313" i="2"/>
  <c r="P313" i="2"/>
  <c r="BI308" i="2"/>
  <c r="BH308" i="2"/>
  <c r="BG308" i="2"/>
  <c r="BF308" i="2"/>
  <c r="T308" i="2"/>
  <c r="R308" i="2"/>
  <c r="P308"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2" i="2"/>
  <c r="BH292" i="2"/>
  <c r="BG292" i="2"/>
  <c r="BF292" i="2"/>
  <c r="T292" i="2"/>
  <c r="R292" i="2"/>
  <c r="P292" i="2"/>
  <c r="BI286" i="2"/>
  <c r="BH286" i="2"/>
  <c r="BG286" i="2"/>
  <c r="BF286" i="2"/>
  <c r="T286" i="2"/>
  <c r="R286" i="2"/>
  <c r="P286" i="2"/>
  <c r="BI283" i="2"/>
  <c r="BH283" i="2"/>
  <c r="BG283" i="2"/>
  <c r="BF283" i="2"/>
  <c r="T283" i="2"/>
  <c r="R283" i="2"/>
  <c r="P283" i="2"/>
  <c r="BI277" i="2"/>
  <c r="BH277" i="2"/>
  <c r="BG277" i="2"/>
  <c r="BF277" i="2"/>
  <c r="T277" i="2"/>
  <c r="R277" i="2"/>
  <c r="P277" i="2"/>
  <c r="BI271" i="2"/>
  <c r="BH271" i="2"/>
  <c r="BG271" i="2"/>
  <c r="BF271" i="2"/>
  <c r="T271" i="2"/>
  <c r="R271" i="2"/>
  <c r="P271" i="2"/>
  <c r="BI269" i="2"/>
  <c r="BH269" i="2"/>
  <c r="BG269" i="2"/>
  <c r="BF269" i="2"/>
  <c r="T269" i="2"/>
  <c r="R269" i="2"/>
  <c r="P269" i="2"/>
  <c r="BI268" i="2"/>
  <c r="BH268" i="2"/>
  <c r="BG268" i="2"/>
  <c r="BF268" i="2"/>
  <c r="T268" i="2"/>
  <c r="R268" i="2"/>
  <c r="P268" i="2"/>
  <c r="BI262" i="2"/>
  <c r="BH262" i="2"/>
  <c r="BG262" i="2"/>
  <c r="BF262" i="2"/>
  <c r="T262" i="2"/>
  <c r="R262" i="2"/>
  <c r="P262" i="2"/>
  <c r="BI260" i="2"/>
  <c r="BH260" i="2"/>
  <c r="BG260" i="2"/>
  <c r="BF260" i="2"/>
  <c r="T260" i="2"/>
  <c r="R260" i="2"/>
  <c r="P260" i="2"/>
  <c r="BI256" i="2"/>
  <c r="BH256" i="2"/>
  <c r="BG256" i="2"/>
  <c r="BF256" i="2"/>
  <c r="T256" i="2"/>
  <c r="T255" i="2" s="1"/>
  <c r="R256" i="2"/>
  <c r="R255" i="2" s="1"/>
  <c r="P256" i="2"/>
  <c r="P255" i="2"/>
  <c r="BI253" i="2"/>
  <c r="BH253" i="2"/>
  <c r="BG253" i="2"/>
  <c r="BF253" i="2"/>
  <c r="T253" i="2"/>
  <c r="R253" i="2"/>
  <c r="P253" i="2"/>
  <c r="BI251" i="2"/>
  <c r="BH251" i="2"/>
  <c r="BG251" i="2"/>
  <c r="BF251" i="2"/>
  <c r="T251" i="2"/>
  <c r="R251" i="2"/>
  <c r="P251" i="2"/>
  <c r="BI248" i="2"/>
  <c r="BH248" i="2"/>
  <c r="BG248" i="2"/>
  <c r="BF248" i="2"/>
  <c r="T248" i="2"/>
  <c r="R248" i="2"/>
  <c r="P248" i="2"/>
  <c r="BI246" i="2"/>
  <c r="BH246" i="2"/>
  <c r="BG246" i="2"/>
  <c r="BF246" i="2"/>
  <c r="T246" i="2"/>
  <c r="R246" i="2"/>
  <c r="P246" i="2"/>
  <c r="BI244" i="2"/>
  <c r="BH244" i="2"/>
  <c r="BG244" i="2"/>
  <c r="BF244" i="2"/>
  <c r="T244" i="2"/>
  <c r="R244" i="2"/>
  <c r="P244" i="2"/>
  <c r="BI238" i="2"/>
  <c r="BH238" i="2"/>
  <c r="BG238" i="2"/>
  <c r="BF238" i="2"/>
  <c r="T238" i="2"/>
  <c r="R238" i="2"/>
  <c r="P238" i="2"/>
  <c r="BI233" i="2"/>
  <c r="BH233" i="2"/>
  <c r="BG233" i="2"/>
  <c r="BF233" i="2"/>
  <c r="T233" i="2"/>
  <c r="R233" i="2"/>
  <c r="P233" i="2"/>
  <c r="BI228" i="2"/>
  <c r="BH228" i="2"/>
  <c r="BG228" i="2"/>
  <c r="BF228" i="2"/>
  <c r="T228" i="2"/>
  <c r="R228" i="2"/>
  <c r="P228" i="2"/>
  <c r="BI222" i="2"/>
  <c r="BH222" i="2"/>
  <c r="BG222" i="2"/>
  <c r="BF222" i="2"/>
  <c r="T222" i="2"/>
  <c r="R222" i="2"/>
  <c r="P222" i="2"/>
  <c r="BI217" i="2"/>
  <c r="BH217" i="2"/>
  <c r="BG217" i="2"/>
  <c r="BF217" i="2"/>
  <c r="T217" i="2"/>
  <c r="R217" i="2"/>
  <c r="P217" i="2"/>
  <c r="BI214" i="2"/>
  <c r="BH214" i="2"/>
  <c r="BG214" i="2"/>
  <c r="BF214" i="2"/>
  <c r="T214" i="2"/>
  <c r="R214" i="2"/>
  <c r="P214" i="2"/>
  <c r="BI208" i="2"/>
  <c r="BH208" i="2"/>
  <c r="BG208" i="2"/>
  <c r="BF208" i="2"/>
  <c r="T208" i="2"/>
  <c r="R208" i="2"/>
  <c r="P208" i="2"/>
  <c r="BI206" i="2"/>
  <c r="BH206" i="2"/>
  <c r="BG206" i="2"/>
  <c r="BF206" i="2"/>
  <c r="T206" i="2"/>
  <c r="R206" i="2"/>
  <c r="P206" i="2"/>
  <c r="BI198" i="2"/>
  <c r="BH198" i="2"/>
  <c r="BG198" i="2"/>
  <c r="BF198" i="2"/>
  <c r="T198" i="2"/>
  <c r="R198" i="2"/>
  <c r="P198" i="2"/>
  <c r="BI197" i="2"/>
  <c r="BH197" i="2"/>
  <c r="BG197" i="2"/>
  <c r="BF197" i="2"/>
  <c r="T197" i="2"/>
  <c r="R197" i="2"/>
  <c r="P197" i="2"/>
  <c r="BI196" i="2"/>
  <c r="BH196" i="2"/>
  <c r="BG196" i="2"/>
  <c r="BF196" i="2"/>
  <c r="T196" i="2"/>
  <c r="R196" i="2"/>
  <c r="P196" i="2"/>
  <c r="BI192" i="2"/>
  <c r="BH192" i="2"/>
  <c r="BG192" i="2"/>
  <c r="BF192" i="2"/>
  <c r="T192" i="2"/>
  <c r="R192" i="2"/>
  <c r="P192" i="2"/>
  <c r="BI191" i="2"/>
  <c r="BH191" i="2"/>
  <c r="BG191" i="2"/>
  <c r="BF191" i="2"/>
  <c r="T191" i="2"/>
  <c r="R191" i="2"/>
  <c r="P191" i="2"/>
  <c r="BI190" i="2"/>
  <c r="BH190" i="2"/>
  <c r="BG190" i="2"/>
  <c r="BF190" i="2"/>
  <c r="T190" i="2"/>
  <c r="R190" i="2"/>
  <c r="P190" i="2"/>
  <c r="BI188" i="2"/>
  <c r="BH188" i="2"/>
  <c r="BG188" i="2"/>
  <c r="BF188" i="2"/>
  <c r="T188" i="2"/>
  <c r="R188" i="2"/>
  <c r="P188" i="2"/>
  <c r="BI182" i="2"/>
  <c r="BH182" i="2"/>
  <c r="BG182" i="2"/>
  <c r="BF182" i="2"/>
  <c r="T182" i="2"/>
  <c r="R182" i="2"/>
  <c r="P182" i="2"/>
  <c r="BI171" i="2"/>
  <c r="BH171" i="2"/>
  <c r="BG171" i="2"/>
  <c r="BF171" i="2"/>
  <c r="T171" i="2"/>
  <c r="R171" i="2"/>
  <c r="P171" i="2"/>
  <c r="BI168" i="2"/>
  <c r="BH168" i="2"/>
  <c r="BG168" i="2"/>
  <c r="BF168" i="2"/>
  <c r="T168" i="2"/>
  <c r="R168" i="2"/>
  <c r="P168" i="2"/>
  <c r="BI162" i="2"/>
  <c r="BH162" i="2"/>
  <c r="BG162" i="2"/>
  <c r="BF162" i="2"/>
  <c r="T162" i="2"/>
  <c r="R162" i="2"/>
  <c r="P162" i="2"/>
  <c r="BI160" i="2"/>
  <c r="BH160" i="2"/>
  <c r="BG160" i="2"/>
  <c r="BF160" i="2"/>
  <c r="T160" i="2"/>
  <c r="R160" i="2"/>
  <c r="P160" i="2"/>
  <c r="BI152" i="2"/>
  <c r="BH152" i="2"/>
  <c r="BG152" i="2"/>
  <c r="BF152" i="2"/>
  <c r="T152" i="2"/>
  <c r="R152" i="2"/>
  <c r="P152" i="2"/>
  <c r="BI146" i="2"/>
  <c r="BH146" i="2"/>
  <c r="BG146" i="2"/>
  <c r="BF146" i="2"/>
  <c r="T146" i="2"/>
  <c r="R146" i="2"/>
  <c r="P146" i="2"/>
  <c r="BI141" i="2"/>
  <c r="BH141" i="2"/>
  <c r="BG141" i="2"/>
  <c r="BF141" i="2"/>
  <c r="T141" i="2"/>
  <c r="R141" i="2"/>
  <c r="P141" i="2"/>
  <c r="BI136" i="2"/>
  <c r="BH136" i="2"/>
  <c r="BG136" i="2"/>
  <c r="BF136" i="2"/>
  <c r="T136" i="2"/>
  <c r="R136" i="2"/>
  <c r="P136" i="2"/>
  <c r="BI134" i="2"/>
  <c r="BH134" i="2"/>
  <c r="BG134" i="2"/>
  <c r="BF134" i="2"/>
  <c r="T134" i="2"/>
  <c r="R134" i="2"/>
  <c r="P134" i="2"/>
  <c r="BI121" i="2"/>
  <c r="BH121" i="2"/>
  <c r="BG121" i="2"/>
  <c r="BF121" i="2"/>
  <c r="T121" i="2"/>
  <c r="R121" i="2"/>
  <c r="P121" i="2"/>
  <c r="BI115" i="2"/>
  <c r="BH115" i="2"/>
  <c r="BG115" i="2"/>
  <c r="BF115" i="2"/>
  <c r="T115" i="2"/>
  <c r="R115" i="2"/>
  <c r="P115" i="2"/>
  <c r="BI107" i="2"/>
  <c r="BH107" i="2"/>
  <c r="BG107" i="2"/>
  <c r="BF107" i="2"/>
  <c r="T107" i="2"/>
  <c r="R107" i="2"/>
  <c r="P107" i="2"/>
  <c r="BI101" i="2"/>
  <c r="BH101" i="2"/>
  <c r="BG101" i="2"/>
  <c r="BF101" i="2"/>
  <c r="T101" i="2"/>
  <c r="R101" i="2"/>
  <c r="P101" i="2"/>
  <c r="J95" i="2"/>
  <c r="J94" i="2"/>
  <c r="F94" i="2"/>
  <c r="F92" i="2"/>
  <c r="E90" i="2"/>
  <c r="J55" i="2"/>
  <c r="J54" i="2"/>
  <c r="F54" i="2"/>
  <c r="F52" i="2"/>
  <c r="E50" i="2"/>
  <c r="J18" i="2"/>
  <c r="E18" i="2"/>
  <c r="F95" i="2" s="1"/>
  <c r="J17" i="2"/>
  <c r="J12" i="2"/>
  <c r="J92" i="2" s="1"/>
  <c r="E7" i="2"/>
  <c r="E88" i="2" s="1"/>
  <c r="L50" i="1"/>
  <c r="AM50" i="1"/>
  <c r="AM49" i="1"/>
  <c r="L49" i="1"/>
  <c r="AM47" i="1"/>
  <c r="L47" i="1"/>
  <c r="L45" i="1"/>
  <c r="L44" i="1"/>
  <c r="AS54" i="1"/>
  <c r="P121" i="3" l="1"/>
  <c r="R121" i="3"/>
  <c r="T270" i="2"/>
  <c r="T121" i="3"/>
  <c r="BK100" i="2"/>
  <c r="J100" i="2" s="1"/>
  <c r="J61" i="2" s="1"/>
  <c r="R100" i="2"/>
  <c r="BK120" i="2"/>
  <c r="J120" i="2" s="1"/>
  <c r="J62" i="2" s="1"/>
  <c r="T120" i="2"/>
  <c r="BK189" i="2"/>
  <c r="J189" i="2" s="1"/>
  <c r="J63" i="2" s="1"/>
  <c r="R189" i="2"/>
  <c r="BK243" i="2"/>
  <c r="J243" i="2" s="1"/>
  <c r="J64" i="2" s="1"/>
  <c r="R243" i="2"/>
  <c r="P259" i="2"/>
  <c r="R259" i="2"/>
  <c r="T259" i="2"/>
  <c r="P270" i="2"/>
  <c r="BK324" i="2"/>
  <c r="J324" i="2" s="1"/>
  <c r="J69" i="2" s="1"/>
  <c r="P324" i="2"/>
  <c r="BK359" i="2"/>
  <c r="J359" i="2" s="1"/>
  <c r="J70" i="2" s="1"/>
  <c r="T359" i="2"/>
  <c r="BK391" i="2"/>
  <c r="J391" i="2" s="1"/>
  <c r="J72" i="2" s="1"/>
  <c r="T391" i="2"/>
  <c r="BK426" i="2"/>
  <c r="J426" i="2" s="1"/>
  <c r="J78" i="2" s="1"/>
  <c r="T426" i="2"/>
  <c r="T411" i="2" s="1"/>
  <c r="P88" i="3"/>
  <c r="BK98" i="3"/>
  <c r="J98" i="3" s="1"/>
  <c r="J62" i="3" s="1"/>
  <c r="P98" i="3"/>
  <c r="T98" i="3"/>
  <c r="BK91" i="4"/>
  <c r="J91" i="4" s="1"/>
  <c r="J60" i="4" s="1"/>
  <c r="BK104" i="4"/>
  <c r="J104" i="4" s="1"/>
  <c r="J61" i="4" s="1"/>
  <c r="BK125" i="4"/>
  <c r="J125" i="4" s="1"/>
  <c r="J64" i="4" s="1"/>
  <c r="BK139" i="4"/>
  <c r="J139" i="4" s="1"/>
  <c r="J66" i="4" s="1"/>
  <c r="T158" i="4"/>
  <c r="R173" i="4"/>
  <c r="R179" i="4"/>
  <c r="T86" i="5"/>
  <c r="T93" i="5"/>
  <c r="T102" i="5"/>
  <c r="T107" i="5"/>
  <c r="T110" i="5"/>
  <c r="BK87" i="6"/>
  <c r="J87" i="6" s="1"/>
  <c r="J60" i="6" s="1"/>
  <c r="T87" i="6"/>
  <c r="R92" i="6"/>
  <c r="R99" i="6"/>
  <c r="R104" i="6"/>
  <c r="P86" i="7"/>
  <c r="P91" i="7"/>
  <c r="P98" i="7"/>
  <c r="P105" i="7"/>
  <c r="P112" i="7"/>
  <c r="T324" i="2"/>
  <c r="R359" i="2"/>
  <c r="P376" i="2"/>
  <c r="R376" i="2"/>
  <c r="R391" i="2"/>
  <c r="P426" i="2"/>
  <c r="P411" i="2"/>
  <c r="T91" i="4"/>
  <c r="T104" i="4"/>
  <c r="P114" i="4"/>
  <c r="P125" i="4"/>
  <c r="T125" i="4"/>
  <c r="R135" i="4"/>
  <c r="P139" i="4"/>
  <c r="T139" i="4"/>
  <c r="P158" i="4"/>
  <c r="BK173" i="4"/>
  <c r="J173" i="4" s="1"/>
  <c r="J68" i="4" s="1"/>
  <c r="BK179" i="4"/>
  <c r="J179" i="4" s="1"/>
  <c r="J69" i="4" s="1"/>
  <c r="T179" i="4"/>
  <c r="BK86" i="5"/>
  <c r="J86" i="5" s="1"/>
  <c r="J60" i="5" s="1"/>
  <c r="BK93" i="5"/>
  <c r="J93" i="5" s="1"/>
  <c r="J61" i="5" s="1"/>
  <c r="P102" i="5"/>
  <c r="BK107" i="5"/>
  <c r="J107" i="5" s="1"/>
  <c r="J63" i="5" s="1"/>
  <c r="BK110" i="5"/>
  <c r="J110" i="5" s="1"/>
  <c r="J64" i="5" s="1"/>
  <c r="BK92" i="6"/>
  <c r="J92" i="6" s="1"/>
  <c r="J61" i="6" s="1"/>
  <c r="P99" i="6"/>
  <c r="P104" i="6"/>
  <c r="T86" i="7"/>
  <c r="R91" i="7"/>
  <c r="BK105" i="7"/>
  <c r="J105" i="7" s="1"/>
  <c r="J63" i="7" s="1"/>
  <c r="BK112" i="7"/>
  <c r="J112" i="7" s="1"/>
  <c r="J64" i="7" s="1"/>
  <c r="R88" i="3"/>
  <c r="R91" i="4"/>
  <c r="R104" i="4"/>
  <c r="R114" i="4"/>
  <c r="R125" i="4"/>
  <c r="BK135" i="4"/>
  <c r="J135" i="4" s="1"/>
  <c r="J65" i="4" s="1"/>
  <c r="T135" i="4"/>
  <c r="R139" i="4"/>
  <c r="BK158" i="4"/>
  <c r="J158" i="4" s="1"/>
  <c r="J67" i="4" s="1"/>
  <c r="R158" i="4"/>
  <c r="P173" i="4"/>
  <c r="T173" i="4"/>
  <c r="P179" i="4"/>
  <c r="P86" i="5"/>
  <c r="P93" i="5"/>
  <c r="BK102" i="5"/>
  <c r="J102" i="5" s="1"/>
  <c r="J62" i="5" s="1"/>
  <c r="P107" i="5"/>
  <c r="P110" i="5"/>
  <c r="P87" i="6"/>
  <c r="P92" i="6"/>
  <c r="BK99" i="6"/>
  <c r="J99" i="6" s="1"/>
  <c r="J62" i="6" s="1"/>
  <c r="BK104" i="6"/>
  <c r="J104" i="6" s="1"/>
  <c r="J63" i="6" s="1"/>
  <c r="R86" i="7"/>
  <c r="BK98" i="7"/>
  <c r="J98" i="7" s="1"/>
  <c r="J62" i="7" s="1"/>
  <c r="T98" i="7"/>
  <c r="T105" i="7"/>
  <c r="R112" i="7"/>
  <c r="P100" i="2"/>
  <c r="T100" i="2"/>
  <c r="P120" i="2"/>
  <c r="R120" i="2"/>
  <c r="P189" i="2"/>
  <c r="T189" i="2"/>
  <c r="P243" i="2"/>
  <c r="T243" i="2"/>
  <c r="BK259" i="2"/>
  <c r="J259" i="2" s="1"/>
  <c r="J67" i="2" s="1"/>
  <c r="BK270" i="2"/>
  <c r="J270" i="2" s="1"/>
  <c r="J68" i="2" s="1"/>
  <c r="R270" i="2"/>
  <c r="R324" i="2"/>
  <c r="P359" i="2"/>
  <c r="BK376" i="2"/>
  <c r="J376" i="2" s="1"/>
  <c r="J71" i="2" s="1"/>
  <c r="T376" i="2"/>
  <c r="P391" i="2"/>
  <c r="R426" i="2"/>
  <c r="R411" i="2" s="1"/>
  <c r="BK88" i="3"/>
  <c r="T88" i="3"/>
  <c r="T87" i="3" s="1"/>
  <c r="T86" i="3" s="1"/>
  <c r="R98" i="3"/>
  <c r="P91" i="4"/>
  <c r="P104" i="4"/>
  <c r="BK114" i="4"/>
  <c r="J114" i="4" s="1"/>
  <c r="J63" i="4" s="1"/>
  <c r="T114" i="4"/>
  <c r="P135" i="4"/>
  <c r="R86" i="5"/>
  <c r="R93" i="5"/>
  <c r="R102" i="5"/>
  <c r="R107" i="5"/>
  <c r="R110" i="5"/>
  <c r="R87" i="6"/>
  <c r="R86" i="6" s="1"/>
  <c r="T92" i="6"/>
  <c r="T99" i="6"/>
  <c r="T104" i="6"/>
  <c r="BK86" i="7"/>
  <c r="J86" i="7" s="1"/>
  <c r="J60" i="7" s="1"/>
  <c r="BK91" i="7"/>
  <c r="J91" i="7" s="1"/>
  <c r="J61" i="7" s="1"/>
  <c r="T91" i="7"/>
  <c r="R98" i="7"/>
  <c r="R105" i="7"/>
  <c r="T112" i="7"/>
  <c r="BK255" i="2"/>
  <c r="J255" i="2"/>
  <c r="J65" i="2" s="1"/>
  <c r="BK422" i="2"/>
  <c r="J422" i="2"/>
  <c r="J77" i="2" s="1"/>
  <c r="BK118" i="3"/>
  <c r="J118" i="3"/>
  <c r="J63" i="3" s="1"/>
  <c r="BK122" i="3"/>
  <c r="J122" i="3" s="1"/>
  <c r="J65" i="3" s="1"/>
  <c r="BK125" i="3"/>
  <c r="J125" i="3" s="1"/>
  <c r="J66" i="3" s="1"/>
  <c r="BK111" i="4"/>
  <c r="J111" i="4" s="1"/>
  <c r="J62" i="4" s="1"/>
  <c r="BK415" i="2"/>
  <c r="J415" i="2" s="1"/>
  <c r="J75" i="2" s="1"/>
  <c r="BK122" i="5"/>
  <c r="J122" i="5" s="1"/>
  <c r="J65" i="5" s="1"/>
  <c r="BK114" i="6"/>
  <c r="J114" i="6"/>
  <c r="J64" i="6" s="1"/>
  <c r="BK126" i="7"/>
  <c r="J126" i="7" s="1"/>
  <c r="J65" i="7" s="1"/>
  <c r="BK193" i="4"/>
  <c r="J193" i="4" s="1"/>
  <c r="J70" i="4" s="1"/>
  <c r="BK412" i="2"/>
  <c r="J412" i="2" s="1"/>
  <c r="J74" i="2" s="1"/>
  <c r="BK419" i="2"/>
  <c r="J419" i="2" s="1"/>
  <c r="J76" i="2" s="1"/>
  <c r="BK118" i="6"/>
  <c r="J118" i="6" s="1"/>
  <c r="J66" i="6" s="1"/>
  <c r="E75" i="7"/>
  <c r="BE89" i="7"/>
  <c r="BE94" i="7"/>
  <c r="BE99" i="7"/>
  <c r="BE101" i="7"/>
  <c r="BE106" i="7"/>
  <c r="BE108" i="7"/>
  <c r="BE115" i="7"/>
  <c r="BE125" i="7"/>
  <c r="J52" i="7"/>
  <c r="BE121" i="7"/>
  <c r="F55" i="7"/>
  <c r="BE87" i="7"/>
  <c r="BE96" i="7"/>
  <c r="BE103" i="7"/>
  <c r="BE113" i="7"/>
  <c r="BE119" i="7"/>
  <c r="BE92" i="7"/>
  <c r="BE110" i="7"/>
  <c r="BE117" i="7"/>
  <c r="BE123" i="7"/>
  <c r="BE127" i="7"/>
  <c r="J80" i="6"/>
  <c r="BE100" i="6"/>
  <c r="BE101" i="6"/>
  <c r="BE102" i="6"/>
  <c r="E48" i="6"/>
  <c r="F55" i="6"/>
  <c r="BE95" i="6"/>
  <c r="BE103" i="6"/>
  <c r="BE105" i="6"/>
  <c r="BE88" i="6"/>
  <c r="BE90" i="6"/>
  <c r="BE93" i="6"/>
  <c r="BE107" i="6"/>
  <c r="BE109" i="6"/>
  <c r="BE113" i="6"/>
  <c r="BE115" i="6"/>
  <c r="BE97" i="6"/>
  <c r="BE106" i="6"/>
  <c r="BE108" i="6"/>
  <c r="BE110" i="6"/>
  <c r="BE111" i="6"/>
  <c r="BE112" i="6"/>
  <c r="BE119" i="6"/>
  <c r="J52" i="5"/>
  <c r="F55" i="5"/>
  <c r="BE94" i="5"/>
  <c r="BE108" i="5"/>
  <c r="BE113" i="5"/>
  <c r="BE115" i="5"/>
  <c r="BE120" i="5"/>
  <c r="BE91" i="5"/>
  <c r="BE96" i="5"/>
  <c r="BE100" i="5"/>
  <c r="BE109" i="5"/>
  <c r="BE116" i="5"/>
  <c r="BE121" i="5"/>
  <c r="BE123" i="5"/>
  <c r="BE103" i="5"/>
  <c r="BE105" i="5"/>
  <c r="BE111" i="5"/>
  <c r="BE112" i="5"/>
  <c r="BE119" i="5"/>
  <c r="E48" i="5"/>
  <c r="BE87" i="5"/>
  <c r="BE89" i="5"/>
  <c r="BE98" i="5"/>
  <c r="BE114" i="5"/>
  <c r="BE117" i="5"/>
  <c r="E48" i="4"/>
  <c r="F55" i="4"/>
  <c r="BE94" i="4"/>
  <c r="BE96" i="4"/>
  <c r="BE98" i="4"/>
  <c r="BE102" i="4"/>
  <c r="BE137" i="4"/>
  <c r="BE140" i="4"/>
  <c r="BE148" i="4"/>
  <c r="BE152" i="4"/>
  <c r="BE169" i="4"/>
  <c r="BE171" i="4"/>
  <c r="J52" i="4"/>
  <c r="BE107" i="4"/>
  <c r="BE115" i="4"/>
  <c r="BE117" i="4"/>
  <c r="BE119" i="4"/>
  <c r="BE146" i="4"/>
  <c r="BE161" i="4"/>
  <c r="BE165" i="4"/>
  <c r="BE167" i="4"/>
  <c r="BE176" i="4"/>
  <c r="BE180" i="4"/>
  <c r="BE181" i="4"/>
  <c r="BE183" i="4"/>
  <c r="BE184" i="4"/>
  <c r="BE185" i="4"/>
  <c r="BE188" i="4"/>
  <c r="BE189" i="4"/>
  <c r="BE100" i="4"/>
  <c r="BE109" i="4"/>
  <c r="BE112" i="4"/>
  <c r="BE123" i="4"/>
  <c r="BE126" i="4"/>
  <c r="BE128" i="4"/>
  <c r="BE134" i="4"/>
  <c r="BE142" i="4"/>
  <c r="BE144" i="4"/>
  <c r="BE156" i="4"/>
  <c r="BE163" i="4"/>
  <c r="BE182" i="4"/>
  <c r="BE186" i="4"/>
  <c r="BE194" i="4"/>
  <c r="BE92" i="4"/>
  <c r="BE105" i="4"/>
  <c r="BE121" i="4"/>
  <c r="BE130" i="4"/>
  <c r="BE132" i="4"/>
  <c r="BE136" i="4"/>
  <c r="BE150" i="4"/>
  <c r="BE154" i="4"/>
  <c r="BE159" i="4"/>
  <c r="BE174" i="4"/>
  <c r="BE177" i="4"/>
  <c r="BE187" i="4"/>
  <c r="BE191" i="4"/>
  <c r="BE192" i="4"/>
  <c r="E48" i="3"/>
  <c r="F55" i="3"/>
  <c r="BE89" i="3"/>
  <c r="BE96" i="3"/>
  <c r="BE100" i="3"/>
  <c r="BE108" i="3"/>
  <c r="BE112" i="3"/>
  <c r="BE114" i="3"/>
  <c r="BE102" i="3"/>
  <c r="BE119" i="3"/>
  <c r="BE123" i="3"/>
  <c r="BE126" i="3"/>
  <c r="J52" i="3"/>
  <c r="BE91" i="3"/>
  <c r="BE93" i="3"/>
  <c r="BE94" i="3"/>
  <c r="BE99" i="3"/>
  <c r="BE105" i="3"/>
  <c r="BE110" i="3"/>
  <c r="BE116" i="3"/>
  <c r="E48" i="2"/>
  <c r="BE101" i="2"/>
  <c r="BE134" i="2"/>
  <c r="BE141" i="2"/>
  <c r="BE198" i="2"/>
  <c r="BE246" i="2"/>
  <c r="BE271" i="2"/>
  <c r="BE277" i="2"/>
  <c r="BE308" i="2"/>
  <c r="BE325" i="2"/>
  <c r="BE343" i="2"/>
  <c r="BE363" i="2"/>
  <c r="BE365" i="2"/>
  <c r="BE368" i="2"/>
  <c r="BE370" i="2"/>
  <c r="BE372" i="2"/>
  <c r="BE377" i="2"/>
  <c r="BE387" i="2"/>
  <c r="BE394" i="2"/>
  <c r="BE423" i="2"/>
  <c r="BE427" i="2"/>
  <c r="BE429" i="2"/>
  <c r="BE432" i="2"/>
  <c r="BE435" i="2"/>
  <c r="BE438" i="2"/>
  <c r="J52" i="2"/>
  <c r="F55" i="2"/>
  <c r="BE115" i="2"/>
  <c r="BE146" i="2"/>
  <c r="BE160" i="2"/>
  <c r="BE171" i="2"/>
  <c r="BE190" i="2"/>
  <c r="BE214" i="2"/>
  <c r="BE217" i="2"/>
  <c r="BE222" i="2"/>
  <c r="BE228" i="2"/>
  <c r="BE233" i="2"/>
  <c r="BE251" i="2"/>
  <c r="BE292" i="2"/>
  <c r="BE413" i="2"/>
  <c r="BE416" i="2"/>
  <c r="BE152" i="2"/>
  <c r="BE182" i="2"/>
  <c r="BE188" i="2"/>
  <c r="BE192" i="2"/>
  <c r="BE196" i="2"/>
  <c r="BE197" i="2"/>
  <c r="BE238" i="2"/>
  <c r="BE244" i="2"/>
  <c r="BE248" i="2"/>
  <c r="BE256" i="2"/>
  <c r="BE269" i="2"/>
  <c r="BE294" i="2"/>
  <c r="BE296" i="2"/>
  <c r="BE298" i="2"/>
  <c r="BE300" i="2"/>
  <c r="BE313" i="2"/>
  <c r="BE320" i="2"/>
  <c r="BE322" i="2"/>
  <c r="BE345" i="2"/>
  <c r="BE348" i="2"/>
  <c r="BE355" i="2"/>
  <c r="BE374" i="2"/>
  <c r="BE382" i="2"/>
  <c r="BE392" i="2"/>
  <c r="BE401" i="2"/>
  <c r="BE420" i="2"/>
  <c r="BE107" i="2"/>
  <c r="BE121" i="2"/>
  <c r="BE136" i="2"/>
  <c r="BE162" i="2"/>
  <c r="BE168" i="2"/>
  <c r="BE191" i="2"/>
  <c r="BE206" i="2"/>
  <c r="BE208" i="2"/>
  <c r="BE253" i="2"/>
  <c r="BE260" i="2"/>
  <c r="BE262" i="2"/>
  <c r="BE268" i="2"/>
  <c r="BE283" i="2"/>
  <c r="BE286" i="2"/>
  <c r="BE302" i="2"/>
  <c r="BE315" i="2"/>
  <c r="BE333" i="2"/>
  <c r="BE339" i="2"/>
  <c r="BE340" i="2"/>
  <c r="BE357" i="2"/>
  <c r="BE360" i="2"/>
  <c r="BE389" i="2"/>
  <c r="BE403" i="2"/>
  <c r="F37" i="3"/>
  <c r="BD56" i="1" s="1"/>
  <c r="J34" i="5"/>
  <c r="AW58" i="1" s="1"/>
  <c r="F34" i="7"/>
  <c r="BA60" i="1" s="1"/>
  <c r="J34" i="3"/>
  <c r="AW56" i="1" s="1"/>
  <c r="F37" i="4"/>
  <c r="BD57" i="1" s="1"/>
  <c r="F35" i="2"/>
  <c r="BB55" i="1" s="1"/>
  <c r="F34" i="6"/>
  <c r="BA59" i="1" s="1"/>
  <c r="F35" i="7"/>
  <c r="BB60" i="1" s="1"/>
  <c r="F34" i="2"/>
  <c r="BA55" i="1" s="1"/>
  <c r="F37" i="7"/>
  <c r="BD60" i="1" s="1"/>
  <c r="F34" i="4"/>
  <c r="BA57" i="1" s="1"/>
  <c r="F35" i="4"/>
  <c r="BB57" i="1" s="1"/>
  <c r="F37" i="2"/>
  <c r="BD55" i="1" s="1"/>
  <c r="F36" i="4"/>
  <c r="BC57" i="1" s="1"/>
  <c r="F36" i="7"/>
  <c r="BC60" i="1" s="1"/>
  <c r="J34" i="4"/>
  <c r="AW57" i="1" s="1"/>
  <c r="J34" i="6"/>
  <c r="AW59" i="1" s="1"/>
  <c r="F34" i="3"/>
  <c r="BA56" i="1" s="1"/>
  <c r="F36" i="3"/>
  <c r="BC56" i="1" s="1"/>
  <c r="F36" i="5"/>
  <c r="BC58" i="1" s="1"/>
  <c r="F37" i="6"/>
  <c r="BD59" i="1" s="1"/>
  <c r="F35" i="5"/>
  <c r="BB58" i="1" s="1"/>
  <c r="F36" i="6"/>
  <c r="BC59" i="1" s="1"/>
  <c r="F35" i="3"/>
  <c r="BB56" i="1" s="1"/>
  <c r="F34" i="5"/>
  <c r="BA58" i="1" s="1"/>
  <c r="F35" i="6"/>
  <c r="BB59" i="1" s="1"/>
  <c r="F36" i="2"/>
  <c r="BC55" i="1" s="1"/>
  <c r="J34" i="7"/>
  <c r="AW60" i="1" s="1"/>
  <c r="J34" i="2"/>
  <c r="AW55" i="1" s="1"/>
  <c r="F37" i="5"/>
  <c r="BD58" i="1" s="1"/>
  <c r="BK87" i="3" l="1"/>
  <c r="J87" i="3" s="1"/>
  <c r="J60" i="3" s="1"/>
  <c r="J88" i="3"/>
  <c r="J61" i="3" s="1"/>
  <c r="BK258" i="2"/>
  <c r="J258" i="2" s="1"/>
  <c r="J66" i="2" s="1"/>
  <c r="P86" i="6"/>
  <c r="AU59" i="1"/>
  <c r="P87" i="3"/>
  <c r="P86" i="3"/>
  <c r="AU56" i="1" s="1"/>
  <c r="P85" i="5"/>
  <c r="AU58" i="1"/>
  <c r="R90" i="4"/>
  <c r="T85" i="5"/>
  <c r="R258" i="2"/>
  <c r="P99" i="2"/>
  <c r="R87" i="3"/>
  <c r="R86" i="3" s="1"/>
  <c r="P258" i="2"/>
  <c r="R85" i="5"/>
  <c r="R85" i="7"/>
  <c r="R99" i="2"/>
  <c r="R98" i="2" s="1"/>
  <c r="P90" i="4"/>
  <c r="AU57" i="1" s="1"/>
  <c r="T99" i="2"/>
  <c r="T85" i="7"/>
  <c r="T90" i="4"/>
  <c r="P85" i="7"/>
  <c r="AU60" i="1" s="1"/>
  <c r="T86" i="6"/>
  <c r="T258" i="2"/>
  <c r="BK121" i="3"/>
  <c r="J121" i="3" s="1"/>
  <c r="J64" i="3" s="1"/>
  <c r="BK85" i="7"/>
  <c r="J85" i="7" s="1"/>
  <c r="J59" i="7" s="1"/>
  <c r="BK90" i="4"/>
  <c r="J90" i="4" s="1"/>
  <c r="J59" i="4" s="1"/>
  <c r="BK85" i="5"/>
  <c r="J85" i="5" s="1"/>
  <c r="J30" i="5" s="1"/>
  <c r="AG58" i="1" s="1"/>
  <c r="BK117" i="6"/>
  <c r="J117" i="6" s="1"/>
  <c r="J65" i="6" s="1"/>
  <c r="BK99" i="2"/>
  <c r="BK411" i="2"/>
  <c r="J411" i="2" s="1"/>
  <c r="J73" i="2" s="1"/>
  <c r="F33" i="6"/>
  <c r="AZ59" i="1" s="1"/>
  <c r="J33" i="4"/>
  <c r="AV57" i="1" s="1"/>
  <c r="AT57" i="1" s="1"/>
  <c r="BC54" i="1"/>
  <c r="W32" i="1" s="1"/>
  <c r="F33" i="2"/>
  <c r="AZ55" i="1" s="1"/>
  <c r="F33" i="4"/>
  <c r="AZ57" i="1" s="1"/>
  <c r="J33" i="6"/>
  <c r="AV59" i="1" s="1"/>
  <c r="AT59" i="1" s="1"/>
  <c r="BD54" i="1"/>
  <c r="W33" i="1" s="1"/>
  <c r="J33" i="5"/>
  <c r="AV58" i="1" s="1"/>
  <c r="AT58" i="1" s="1"/>
  <c r="J33" i="3"/>
  <c r="AV56" i="1" s="1"/>
  <c r="AT56" i="1" s="1"/>
  <c r="F33" i="5"/>
  <c r="AZ58" i="1" s="1"/>
  <c r="J33" i="7"/>
  <c r="AV60" i="1" s="1"/>
  <c r="AT60" i="1" s="1"/>
  <c r="BA54" i="1"/>
  <c r="W30" i="1" s="1"/>
  <c r="F33" i="3"/>
  <c r="AZ56" i="1" s="1"/>
  <c r="F33" i="7"/>
  <c r="AZ60" i="1" s="1"/>
  <c r="BB54" i="1"/>
  <c r="W31" i="1" s="1"/>
  <c r="J33" i="2"/>
  <c r="AV55" i="1" s="1"/>
  <c r="AT55" i="1" s="1"/>
  <c r="BK98" i="2" l="1"/>
  <c r="J98" i="2" s="1"/>
  <c r="J59" i="2" s="1"/>
  <c r="J99" i="2"/>
  <c r="J60" i="2" s="1"/>
  <c r="P98" i="2"/>
  <c r="AU55" i="1"/>
  <c r="T98" i="2"/>
  <c r="BK86" i="3"/>
  <c r="J86" i="3" s="1"/>
  <c r="J59" i="3" s="1"/>
  <c r="BK86" i="6"/>
  <c r="J86" i="6" s="1"/>
  <c r="J59" i="6" s="1"/>
  <c r="J59" i="5"/>
  <c r="J39" i="5"/>
  <c r="AN58" i="1"/>
  <c r="AY54" i="1"/>
  <c r="J30" i="7"/>
  <c r="AG60" i="1" s="1"/>
  <c r="AX54" i="1"/>
  <c r="J30" i="4"/>
  <c r="AG57" i="1" s="1"/>
  <c r="AU54" i="1"/>
  <c r="AW54" i="1"/>
  <c r="AK30" i="1" s="1"/>
  <c r="AZ54" i="1"/>
  <c r="AV54" i="1" s="1"/>
  <c r="AK29" i="1" s="1"/>
  <c r="J30" i="2" l="1"/>
  <c r="AG55" i="1" s="1"/>
  <c r="AN55" i="1" s="1"/>
  <c r="J39" i="7"/>
  <c r="J39" i="4"/>
  <c r="AN57" i="1"/>
  <c r="AN60" i="1"/>
  <c r="J30" i="3"/>
  <c r="AG56" i="1" s="1"/>
  <c r="W29" i="1"/>
  <c r="AT54" i="1"/>
  <c r="J30" i="6"/>
  <c r="AG59" i="1" s="1"/>
  <c r="J39" i="2" l="1"/>
  <c r="J39" i="6"/>
  <c r="J39" i="3"/>
  <c r="AN56" i="1"/>
  <c r="AN59" i="1"/>
  <c r="AG54" i="1"/>
  <c r="AK26" i="1" s="1"/>
  <c r="AK35" i="1" s="1"/>
  <c r="AN54" i="1" l="1"/>
</calcChain>
</file>

<file path=xl/sharedStrings.xml><?xml version="1.0" encoding="utf-8"?>
<sst xmlns="http://schemas.openxmlformats.org/spreadsheetml/2006/main" count="6566" uniqueCount="1138">
  <si>
    <t>Export Komplet</t>
  </si>
  <si>
    <t>VZ</t>
  </si>
  <si>
    <t>2.0</t>
  </si>
  <si>
    <t>ZAMOK</t>
  </si>
  <si>
    <t>False</t>
  </si>
  <si>
    <t>{971a6524-1830-48ad-a4e8-09aeecb45edf}</t>
  </si>
  <si>
    <t>0,01</t>
  </si>
  <si>
    <t>21</t>
  </si>
  <si>
    <t>15</t>
  </si>
  <si>
    <t>REKAPITULACE STAVBY</t>
  </si>
  <si>
    <t>v ---  níže se nacházejí doplnkové a pomocné údaje k sestavám  --- v</t>
  </si>
  <si>
    <t>Návod na vyplnění</t>
  </si>
  <si>
    <t>Kód:</t>
  </si>
  <si>
    <t>DP13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</si>
  <si>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</si>
  <si>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</si>
  <si>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DP13 = E3P4 + E3P5</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</si>
  <si>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</si>
  <si>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</si>
  <si>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</si>
  <si>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</si>
  <si>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</si>
  <si>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</si>
  <si>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</si>
  <si>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</si>
  <si>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</si>
  <si>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</si>
  <si>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</si>
  <si>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</si>
  <si>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</si>
  <si>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</si>
  <si>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</si>
  <si>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</si>
  <si>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</si>
  <si>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</si>
  <si>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</si>
  <si>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</si>
  <si>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</si>
  <si>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</si>
  <si>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</si>
  <si>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</si>
  <si>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</si>
  <si>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</si>
  <si>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</si>
  <si>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</si>
  <si>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</si>
  <si>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</si>
  <si>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</si>
  <si>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</si>
  <si>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</si>
  <si>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</si>
  <si>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</si>
  <si>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</si>
  <si>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</si>
  <si>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</si>
  <si>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</si>
  <si>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</si>
  <si>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</si>
  <si>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</si>
  <si>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</si>
  <si>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</si>
  <si>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</si>
  <si>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</si>
  <si>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</si>
  <si>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</si>
  <si>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</si>
  <si>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</si>
  <si>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</si>
  <si>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</si>
  <si>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</si>
  <si>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</si>
  <si>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</si>
  <si>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</si>
  <si>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</si>
  <si>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</si>
  <si>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</si>
  <si>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</si>
  <si>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</si>
  <si>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</si>
  <si>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</si>
  <si>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</si>
  <si>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DP13</t>
  </si>
  <si>
    <t>STA</t>
  </si>
  <si>
    <t>1</t>
  </si>
  <si>
    <t>{a0396d5f-e906-48ad-b7ad-848847607630}</t>
  </si>
  <si>
    <t>2</t>
  </si>
  <si>
    <t>D1.4.1</t>
  </si>
  <si>
    <t>Zdravotně technické instalace - DP13</t>
  </si>
  <si>
    <t>{51feedf8-0223-4066-bbd9-eb4df0b3b322}</t>
  </si>
  <si>
    <t>D1.4.2</t>
  </si>
  <si>
    <t>Chlazení - DP13</t>
  </si>
  <si>
    <t>{18987423-2c48-437f-83a4-6f710731eb5b}</t>
  </si>
  <si>
    <t>D1.4.3</t>
  </si>
  <si>
    <t>Vzduchotechnika - DP13</t>
  </si>
  <si>
    <t>{13c5cd5f-b952-4ab2-8193-632913055473}</t>
  </si>
  <si>
    <t>D1.4.4</t>
  </si>
  <si>
    <t>Elektroinstalace - DP13</t>
  </si>
  <si>
    <t>{b29e9c65-149b-4965-ab2f-c5382e020184}</t>
  </si>
  <si>
    <t>D1.4.5</t>
  </si>
  <si>
    <t>Měření a regulace - DP13</t>
  </si>
  <si>
    <t>{0724677f-3c5f-4ae9-beba-187ea6813adc}</t>
  </si>
  <si>
    <t>KRYCÍ LIST SOUPISU PRACÍ</t>
  </si>
  <si>
    <t>Objekt:</t>
  </si>
  <si>
    <t>D1.1 - Stavba - DP13</t>
  </si>
  <si>
    <t>Ing. Zdeněk Edlman, B.Hudová</t>
  </si>
  <si>
    <t>DP13 - dílčí plnění E3P4 + E3P5</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</si>
  <si>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</si>
  <si>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</si>
  <si>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</si>
  <si>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</si>
  <si>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</si>
  <si>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</si>
  <si>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</si>
  <si>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</si>
  <si>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</si>
  <si>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</si>
  <si>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</si>
  <si>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</si>
  <si>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</si>
  <si>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</si>
  <si>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781 - Dokončovací práce - obklady</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</si>
  <si>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</si>
  <si>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</si>
  <si>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</si>
  <si>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</si>
  <si>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</si>
  <si>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</si>
  <si>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</si>
  <si>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</si>
  <si>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</si>
  <si>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</si>
  <si>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</si>
  <si>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</si>
  <si>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</si>
  <si>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</si>
  <si>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</si>
  <si>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</si>
  <si>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</si>
  <si>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</si>
  <si>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</si>
  <si>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</si>
  <si>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</si>
  <si>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</si>
  <si>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</si>
  <si>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</si>
  <si>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</si>
  <si>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</si>
  <si>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</si>
  <si>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</si>
  <si>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</si>
  <si>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</si>
  <si>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</si>
  <si>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</si>
  <si>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1179751913</t>
  </si>
  <si>
    <t>Online PSC</t>
  </si>
  <si>
    <t>https://podminky.urs.cz/item/CS_URS_2023_01/340236212</t>
  </si>
  <si>
    <t>VV</t>
  </si>
  <si>
    <t>"3P809+3P320-3P321" 2+4</t>
  </si>
  <si>
    <t>"2P105,2P209A,2P209C" 2+2</t>
  </si>
  <si>
    <t>"3P108-3P118" 1</t>
  </si>
  <si>
    <t>Součet</t>
  </si>
  <si>
    <t>340237212</t>
  </si>
  <si>
    <t>Zazdívka otvorů v příčkách nebo stěnách cihlami plnými pálenými plochy přes 0,09 m2 do 0,25 m2, tloušťky přes 100 mm</t>
  </si>
  <si>
    <t>375392839</t>
  </si>
  <si>
    <t>https://podminky.urs.cz/item/CS_URS_2023_01/340237212</t>
  </si>
  <si>
    <t>"3P301-3P307+3P119-3P120" 3+9</t>
  </si>
  <si>
    <t>"3P311-3P316" 1+3</t>
  </si>
  <si>
    <t>"3P809+3P320-3P321" 1+2+1</t>
  </si>
  <si>
    <t>"3P108-3P118" 1+2</t>
  </si>
  <si>
    <t>"3P108-3P118" 9+1</t>
  </si>
  <si>
    <t>340271045</t>
  </si>
  <si>
    <t>Zazdívka otvorů v příčkách nebo stěnách pórobetonovými tvárnicemi plochy přes 1 m2 do 4 m2, objemová hmotnost 500 kg/m3, tloušťka příčky 150 mm</t>
  </si>
  <si>
    <t>m2</t>
  </si>
  <si>
    <t>-1517295179</t>
  </si>
  <si>
    <t>https://podminky.urs.cz/item/CS_URS_2023_01/340271045</t>
  </si>
  <si>
    <t>"3P301-3P307+3P119-3P120" 1,0*3,43</t>
  </si>
  <si>
    <t>"3P311-3P316" 1,0*3,47</t>
  </si>
  <si>
    <t>6</t>
  </si>
  <si>
    <t>Úpravy povrchů, podlahy a osazování výplní</t>
  </si>
  <si>
    <t>612131101</t>
  </si>
  <si>
    <t>Podkladní a spojovací vrstva vnitřních omítaných ploch cementový postřik nanášený ručně celoplošně stěn</t>
  </si>
  <si>
    <t>-816006637</t>
  </si>
  <si>
    <t>https://podminky.urs.cz/item/CS_URS_2023_01/612131101</t>
  </si>
  <si>
    <t>"3P301-3P307+3P119-3P120" (3+9)*0,25*0,4*2</t>
  </si>
  <si>
    <t>"3P311-3P316" (1+3)*0,25*0,4*2</t>
  </si>
  <si>
    <t>"3P809+3P320-3P321" 2*0,3*0,2*2</t>
  </si>
  <si>
    <t>0,5*0,3*2</t>
  </si>
  <si>
    <t>4*0,4*0,2*2</t>
  </si>
  <si>
    <t>(3+1)*0,25*0,4*2</t>
  </si>
  <si>
    <t>"3P108-3P118" (1+2)*0,3*0,2*2</t>
  </si>
  <si>
    <t>(9+1)*(0,25*0,4)*2</t>
  </si>
  <si>
    <t>2*0,2*0,2</t>
  </si>
  <si>
    <t>"2P105,2P209A,2P209C" 2*0,2*0,2</t>
  </si>
  <si>
    <t>5</t>
  </si>
  <si>
    <t>612131121</t>
  </si>
  <si>
    <t>Podkladní a spojovací vrstva vnitřních omítaných ploch penetrace disperzní nanášená ručně stěn</t>
  </si>
  <si>
    <t>569338751</t>
  </si>
  <si>
    <t>https://podminky.urs.cz/item/CS_URS_2023_01/612131121</t>
  </si>
  <si>
    <t>612142001</t>
  </si>
  <si>
    <t>Potažení vnitřních ploch pletivem v ploše nebo pruzích, na plném podkladu sklovláknitým vtlačením do tmelu stěn</t>
  </si>
  <si>
    <t>1813534728</t>
  </si>
  <si>
    <t>https://podminky.urs.cz/item/CS_URS_2023_01/612142001</t>
  </si>
  <si>
    <t>"3P301-3P307+3P119-3P120" 1*3,43</t>
  </si>
  <si>
    <t>7</t>
  </si>
  <si>
    <t>612341121</t>
  </si>
  <si>
    <t>Omítka sádrová nebo vápenosádrová vnitřních ploch nanášená ručně jednovrstvá, tloušťky do 10 mm hladká svislých konstrukcí stěn</t>
  </si>
  <si>
    <t>1815427584</t>
  </si>
  <si>
    <t>https://podminky.urs.cz/item/CS_URS_2023_01/612341121</t>
  </si>
  <si>
    <t>8</t>
  </si>
  <si>
    <t>612345211</t>
  </si>
  <si>
    <t>Sádrová nebo vápenosádrová omítka jednotlivých malých ploch hladká na stěnách, plochy jednotlivě do 0,09 m2</t>
  </si>
  <si>
    <t>-505879628</t>
  </si>
  <si>
    <t>https://podminky.urs.cz/item/CS_URS_2023_01/612345211</t>
  </si>
  <si>
    <t>"3P809+3P320-3P321" (2+4)*2</t>
  </si>
  <si>
    <t>"3P108-3P118" (2+2)*2</t>
  </si>
  <si>
    <t>"2P105,2P209A,2P209C" 1*2</t>
  </si>
  <si>
    <t>9</t>
  </si>
  <si>
    <t>612345212</t>
  </si>
  <si>
    <t>Sádrová nebo vápenosádrová omítka jednotlivých malých ploch hladká na stěnách, plochy jednotlivě přes 0,09 do 0,25 m2</t>
  </si>
  <si>
    <t>-827999327</t>
  </si>
  <si>
    <t>https://podminky.urs.cz/item/CS_URS_2023_01/612345212</t>
  </si>
  <si>
    <t>"3P301-3P307+3P119-3P120" (3+9)*2</t>
  </si>
  <si>
    <t>"3P311-3P316" (1+3)*2</t>
  </si>
  <si>
    <t>"3P809+3P320-3P321" (1+2+1)*2</t>
  </si>
  <si>
    <t>(2+1)*2</t>
  </si>
  <si>
    <t>(9+1)*2</t>
  </si>
  <si>
    <t>10</t>
  </si>
  <si>
    <t>619991011</t>
  </si>
  <si>
    <t>Zakrytí vnitřních ploch před znečištěním včetně pozdějšího odkrytí konstrukcí a prvků obalením fólií a přelepením páskou</t>
  </si>
  <si>
    <t>1622085187</t>
  </si>
  <si>
    <t>https://podminky.urs.cz/item/CS_URS_2023_01/619991011</t>
  </si>
  <si>
    <t>11</t>
  </si>
  <si>
    <t>619996117</t>
  </si>
  <si>
    <t>Ochrana stavebních konstrukcí a samostatných prvků včetně pozdějšího odstranění obedněním z OSB desek podlahy</t>
  </si>
  <si>
    <t>-1451268485</t>
  </si>
  <si>
    <t>https://podminky.urs.cz/item/CS_URS_2023_01/619996117</t>
  </si>
  <si>
    <t>"3P301-3P307+3P119-3P120" 71,0</t>
  </si>
  <si>
    <t>"3P809+3P320-3P321" 46,0</t>
  </si>
  <si>
    <t>"3P108-3P118" 79,0</t>
  </si>
  <si>
    <t>12</t>
  </si>
  <si>
    <t>619996125</t>
  </si>
  <si>
    <t>Ochrana stavebních konstrukcí a samostatných prvků včetně pozdějšího odstranění obedněním z řeziva svislých ploch</t>
  </si>
  <si>
    <t>968417160</t>
  </si>
  <si>
    <t>https://podminky.urs.cz/item/CS_URS_2023_01/619996125</t>
  </si>
  <si>
    <t>"3P301-3P307+3P119-3P120" (2,15+2,6+2,15)*(0,3+0,2+0,3)</t>
  </si>
  <si>
    <t>13</t>
  </si>
  <si>
    <t>619996145</t>
  </si>
  <si>
    <t>Ochrana stavebních konstrukcí a samostatných prvků včetně pozdějšího odstranění obalením geotextilií samostatných konstrukcí a prvků</t>
  </si>
  <si>
    <t>1099780573</t>
  </si>
  <si>
    <t>https://podminky.urs.cz/item/CS_URS_2023_01/619996145</t>
  </si>
  <si>
    <t>"3P301-3P307+3P119-3P120" 60,0</t>
  </si>
  <si>
    <t>"3P311-3P316" 32,0</t>
  </si>
  <si>
    <t>"3P809+3P320-3P321" 75,0</t>
  </si>
  <si>
    <t>"3P108-3P118" 85,0+5,0</t>
  </si>
  <si>
    <t>"2P105,2P209A,2P209C" 5,0</t>
  </si>
  <si>
    <t>"VŽ" 62,0</t>
  </si>
  <si>
    <t>Mezisoučet</t>
  </si>
  <si>
    <t>"OSB" 196,0</t>
  </si>
  <si>
    <t>14</t>
  </si>
  <si>
    <t>642945111</t>
  </si>
  <si>
    <t>Osazování ocelových zárubní protipožárních nebo protiplynových dveří do vynechaného otvoru, dveří jednokřídlových do 2,5 m2</t>
  </si>
  <si>
    <t>-1244750816</t>
  </si>
  <si>
    <t>https://podminky.urs.cz/item/CS_URS_2023_01/642945111</t>
  </si>
  <si>
    <t>"3P808" 1</t>
  </si>
  <si>
    <t>"3P802" 1</t>
  </si>
  <si>
    <t>"3P809" 2</t>
  </si>
  <si>
    <t>M</t>
  </si>
  <si>
    <t>55331558</t>
  </si>
  <si>
    <t>zárubeň jednokřídlá ocelová pro zdění s protipožární úpravou tl stěny 75-100mm rozměru 900/1970, 2100mm</t>
  </si>
  <si>
    <t>478932361</t>
  </si>
  <si>
    <t>Ostatní konstrukce a práce, bourání</t>
  </si>
  <si>
    <t>16</t>
  </si>
  <si>
    <t>119003131R</t>
  </si>
  <si>
    <t>Výstražná páska pro zabezpečení proti pádu osoby do šachty</t>
  </si>
  <si>
    <t>m</t>
  </si>
  <si>
    <t>vlastní položka</t>
  </si>
  <si>
    <t>-1181758977</t>
  </si>
  <si>
    <t>17</t>
  </si>
  <si>
    <t>119003132R</t>
  </si>
  <si>
    <t>833490314</t>
  </si>
  <si>
    <t>18</t>
  </si>
  <si>
    <t>119003223R</t>
  </si>
  <si>
    <t>Mobilní plotová zábrana s profilovaným plechem výšky přes 1,5 do 2,2 m pro zabezpečení proti pádu osoby do šachty</t>
  </si>
  <si>
    <t>-1107902301</t>
  </si>
  <si>
    <t>"E3P4 - 3PTCP2" 1,0</t>
  </si>
  <si>
    <t>"E3P4 - 3PTEZ1" 1,5</t>
  </si>
  <si>
    <t>19</t>
  </si>
  <si>
    <t>119003224R</t>
  </si>
  <si>
    <t>1389800254</t>
  </si>
  <si>
    <t>20</t>
  </si>
  <si>
    <t>R001</t>
  </si>
  <si>
    <t>Příplatek za provadění stavebních prací v blízkém okolí šachet horolezeckou technikou a ručním nářadím</t>
  </si>
  <si>
    <t>kpl</t>
  </si>
  <si>
    <t>656818949</t>
  </si>
  <si>
    <t>949101111</t>
  </si>
  <si>
    <t>Lešení pomocné pracovní pro objekty pozemních staveb pro zatížení do 150 kg/m2, o výšce lešeňové podlahy do 1,9 m</t>
  </si>
  <si>
    <t>677520676</t>
  </si>
  <si>
    <t>https://podminky.urs.cz/item/CS_URS_2023_01/949101111</t>
  </si>
  <si>
    <t>"3P301-3P307+3P119-3P120" 2,0</t>
  </si>
  <si>
    <t>"3P311-3P316" 2,0</t>
  </si>
  <si>
    <t>"3P809+3P320-3P321" 35,0</t>
  </si>
  <si>
    <t>"3P108-3P118" 16,0+5,0</t>
  </si>
  <si>
    <t>22</t>
  </si>
  <si>
    <t>952901111</t>
  </si>
  <si>
    <t>Vyčištění budov nebo objektů před předáním do užívání budov bytové nebo občanské výstavby, světlé výšky podlaží do 4 m</t>
  </si>
  <si>
    <t>1428285671</t>
  </si>
  <si>
    <t>https://podminky.urs.cz/item/CS_URS_2023_01/952901111</t>
  </si>
  <si>
    <t>23</t>
  </si>
  <si>
    <t>971033331</t>
  </si>
  <si>
    <t>Vybourání otvorů ve zdivu základovém nebo nadzákladovém z cihel, tvárnic, příčkovek z cihel pálených na maltu vápennou nebo vápenocementovou plochy do 0,09 m2, tl. do 150 mm</t>
  </si>
  <si>
    <t>-470900685</t>
  </si>
  <si>
    <t>https://podminky.urs.cz/item/CS_URS_2023_01/971033331</t>
  </si>
  <si>
    <t>"3P108-3P118" 1+1</t>
  </si>
  <si>
    <t>"2P105,2P209A,2P209C" 1</t>
  </si>
  <si>
    <t>24</t>
  </si>
  <si>
    <t>971033341</t>
  </si>
  <si>
    <t>Vybourání otvorů ve zdivu základovém nebo nadzákladovém z cihel, tvárnic, příčkovek z cihel pálených na maltu vápennou nebo vápenocementovou plochy do 0,09 m2, tl. do 300 mm</t>
  </si>
  <si>
    <t>1992989311</t>
  </si>
  <si>
    <t>https://podminky.urs.cz/item/CS_URS_2023_01/971033341</t>
  </si>
  <si>
    <t>"3P108-3P118" 2</t>
  </si>
  <si>
    <t>25</t>
  </si>
  <si>
    <t>971033431</t>
  </si>
  <si>
    <t>Vybourání otvorů ve zdivu základovém nebo nadzákladovém z cihel, tvárnic, příčkovek z cihel pálených na maltu vápennou nebo vápenocementovou plochy do 0,25 m2, tl. do 150 mm</t>
  </si>
  <si>
    <t>580633734</t>
  </si>
  <si>
    <t>https://podminky.urs.cz/item/CS_URS_2023_01/971033431</t>
  </si>
  <si>
    <t>"3P301-3P307+3P119-3P120" 3</t>
  </si>
  <si>
    <t>"3P809+3P320-3P321" 1+1</t>
  </si>
  <si>
    <t>26</t>
  </si>
  <si>
    <t>971033441</t>
  </si>
  <si>
    <t>Vybourání otvorů ve zdivu základovém nebo nadzákladovém z cihel, tvárnic, příčkovek z cihel pálených na maltu vápennou nebo vápenocementovou plochy do 0,25 m2, tl. do 300 mm</t>
  </si>
  <si>
    <t>2007375394</t>
  </si>
  <si>
    <t>https://podminky.urs.cz/item/CS_URS_2023_01/971033441</t>
  </si>
  <si>
    <t>"3P301-3P307+3P119-3P120" 9</t>
  </si>
  <si>
    <t>"3P311-3P316" 3</t>
  </si>
  <si>
    <t>27</t>
  </si>
  <si>
    <t>971033451</t>
  </si>
  <si>
    <t>Vybourání otvorů ve zdivu základovém nebo nadzákladovém z cihel, tvárnic, příčkovek z cihel pálených na maltu vápennou nebo vápenocementovou plochy do 0,25 m2, tl. do 450 mm</t>
  </si>
  <si>
    <t>1795562850</t>
  </si>
  <si>
    <t>https://podminky.urs.cz/item/CS_URS_2023_01/971033451</t>
  </si>
  <si>
    <t>"3P311-3P316" 1</t>
  </si>
  <si>
    <t>"3P809+3P320-3P321" 2</t>
  </si>
  <si>
    <t>28</t>
  </si>
  <si>
    <t>971035641</t>
  </si>
  <si>
    <t>Vybourání otvorů ve zdivu základovém nebo nadzákladovém z cihel, tvárnic, příčkovek z cihel pálených na maltu cementovou plochy do 4 m2, tl. do 300 mm</t>
  </si>
  <si>
    <t>m3</t>
  </si>
  <si>
    <t>-2127218895</t>
  </si>
  <si>
    <t>https://podminky.urs.cz/item/CS_URS_2023_01/971035641</t>
  </si>
  <si>
    <t>"3P301-3P307+3P119-3P120" 1,0*3,43*0,15</t>
  </si>
  <si>
    <t>"3P311-3P316" 1,0*3,47*0,15</t>
  </si>
  <si>
    <t>29</t>
  </si>
  <si>
    <t>977151114</t>
  </si>
  <si>
    <t>Jádrové vrty diamantovými korunkami do stavebních materiálů (železobetonu, betonu, cihel, obkladů, dlažeb, kamene) průměru přes 50 do 60 mm</t>
  </si>
  <si>
    <t>129466477</t>
  </si>
  <si>
    <t>https://podminky.urs.cz/item/CS_URS_2023_01/977151114</t>
  </si>
  <si>
    <t>"3P809+3P320-3P321" (1+1)*0,15</t>
  </si>
  <si>
    <t>"3P108-3P118" (1+2)*0,15</t>
  </si>
  <si>
    <t>997</t>
  </si>
  <si>
    <t>Přesun sutě</t>
  </si>
  <si>
    <t>30</t>
  </si>
  <si>
    <t>997013217</t>
  </si>
  <si>
    <t>Vnitrostaveništní doprava suti a vybouraných hmot vodorovně do 50 m svisle ručně pro budovy a haly výšky přes 21 do 24 m</t>
  </si>
  <si>
    <t>t</t>
  </si>
  <si>
    <t>-348978632</t>
  </si>
  <si>
    <t>https://podminky.urs.cz/item/CS_URS_2023_01/997013217</t>
  </si>
  <si>
    <t>31</t>
  </si>
  <si>
    <t>997013219</t>
  </si>
  <si>
    <t>Vnitrostaveništní doprava suti a vybouraných hmot vodorovně do 50 m Příplatek k cenám -3111 až -3217 za zvětšenou vodorovnou dopravu přes vymezenou dopravní vzdálenost za každých dalších i započatých 10 m</t>
  </si>
  <si>
    <t>802373611</t>
  </si>
  <si>
    <t>https://podminky.urs.cz/item/CS_URS_2023_01/997013219</t>
  </si>
  <si>
    <t>32</t>
  </si>
  <si>
    <t>997013509</t>
  </si>
  <si>
    <t>Odvoz suti a vybouraných hmot na skládku nebo meziskládku se složením, na vzdálenost Příplatek k ceně za každý další i započatý 1 km přes 1 km</t>
  </si>
  <si>
    <t>371496455</t>
  </si>
  <si>
    <t>https://podminky.urs.cz/item/CS_URS_2023_01/997013509</t>
  </si>
  <si>
    <t>20,99*15 'Přepočtené koeficientem množství</t>
  </si>
  <si>
    <t>33</t>
  </si>
  <si>
    <t>997013511</t>
  </si>
  <si>
    <t>Odvoz suti a vybouraných hmot z meziskládky na skládku s naložením a se složením, na vzdálenost do 1 km</t>
  </si>
  <si>
    <t>-1913099267</t>
  </si>
  <si>
    <t>https://podminky.urs.cz/item/CS_URS_2023_01/997013511</t>
  </si>
  <si>
    <t>34</t>
  </si>
  <si>
    <t>997013631</t>
  </si>
  <si>
    <t>Poplatek za uložení stavebního odpadu na skládce (skládkovné) směsného stavebního a demoličního zatříděného do Katalogu odpadů pod kódem 17 09 04</t>
  </si>
  <si>
    <t>662588522</t>
  </si>
  <si>
    <t>https://podminky.urs.cz/item/CS_URS_2023_01/997013631</t>
  </si>
  <si>
    <t>998</t>
  </si>
  <si>
    <t>Přesun hmot</t>
  </si>
  <si>
    <t>35</t>
  </si>
  <si>
    <t>998018003</t>
  </si>
  <si>
    <t>Přesun hmot pro budovy občanské výstavby, bydlení, výrobu a služby ruční - bez užití mechanizace vodorovná dopravní vzdálenost do 100 m pro budovy s jakoukoliv nosnou konstrukcí výšky přes 12 do 24 m</t>
  </si>
  <si>
    <t>-1951672236</t>
  </si>
  <si>
    <t>https://podminky.urs.cz/item/CS_URS_2023_01/998018003</t>
  </si>
  <si>
    <t>PSV</t>
  </si>
  <si>
    <t>Práce a dodávky PSV</t>
  </si>
  <si>
    <t>727</t>
  </si>
  <si>
    <t>Zdravotechnika - požární ochrana</t>
  </si>
  <si>
    <t>36</t>
  </si>
  <si>
    <t>727213224R</t>
  </si>
  <si>
    <t>Protipožární trubní ucpávky plastového potrubí prostup stropem tloušťky 150 mm požární odolnost EI 30 D 63</t>
  </si>
  <si>
    <t>-1937286090</t>
  </si>
  <si>
    <t>"3P809+3P320-3P321" 1</t>
  </si>
  <si>
    <t>37</t>
  </si>
  <si>
    <t>727213226R</t>
  </si>
  <si>
    <t>Protipožární trubní ucpávky plastového potrubí prostup stropem tloušťky 150 mm požární odolnost EI 30 D 90</t>
  </si>
  <si>
    <t>-1780485631</t>
  </si>
  <si>
    <t>"3P809+3P320-3P321" 2+2</t>
  </si>
  <si>
    <t>38</t>
  </si>
  <si>
    <t>99872711R</t>
  </si>
  <si>
    <t>Přesun hmot pro požární ochranu stanovený z hmotnosti přesunovaného materiálu vodorovná dopravní vzdálenost do 50 m v objektech výšky přes 12 do 24 m</t>
  </si>
  <si>
    <t>2147412187</t>
  </si>
  <si>
    <t>39</t>
  </si>
  <si>
    <t>99872718R</t>
  </si>
  <si>
    <t>Přesun hmot pro požární ochranu stanovený z hmotnosti přesunovaného materiálu Příplatek k ceně za přesun prováděný bez použití mechanizace pro jakoukoliv výšku objektu</t>
  </si>
  <si>
    <t>-1473539016</t>
  </si>
  <si>
    <t>763</t>
  </si>
  <si>
    <t>Konstrukce suché výstavby</t>
  </si>
  <si>
    <t>40</t>
  </si>
  <si>
    <t>763111313</t>
  </si>
  <si>
    <t>Příčka ze sádrokartonových desek s nosnou konstrukcí z jednoduchých ocelových profilů UW, CW jednoduše opláštěná deskou standardní A tl. 12,5 mm, příčka tl. 100 mm, profil 75, bez izolace, EI do 30</t>
  </si>
  <si>
    <t>2066956209</t>
  </si>
  <si>
    <t>https://podminky.urs.cz/item/CS_URS_2023_01/763111313</t>
  </si>
  <si>
    <t>"3P301-3P307+3P119-3P120" 40,0</t>
  </si>
  <si>
    <t>"3P809+3P320-3P321" 10,0</t>
  </si>
  <si>
    <t>"3P108-3P118" 144,5</t>
  </si>
  <si>
    <t>41</t>
  </si>
  <si>
    <t>763111811</t>
  </si>
  <si>
    <t>Demontáž příček ze sádrokartonových desek s nosnou konstrukcí z ocelových profilů jednoduchých, opláštění jednoduché</t>
  </si>
  <si>
    <t>-1303598326</t>
  </si>
  <si>
    <t>https://podminky.urs.cz/item/CS_URS_2023_01/763111811</t>
  </si>
  <si>
    <t>42</t>
  </si>
  <si>
    <t>763121411</t>
  </si>
  <si>
    <t>Stěna předsazená ze sádrokartonových desek s nosnou konstrukcí z ocelových profilů CW, UW jednoduše opláštěná deskou standardní A tl. 12,5 mm bez izolace, EI 15, stěna tl. 62,5 mm, profil 50</t>
  </si>
  <si>
    <t>-1279748584</t>
  </si>
  <si>
    <t>https://podminky.urs.cz/item/CS_URS_2023_01/763121411</t>
  </si>
  <si>
    <t>"3P108-3P118" 2,5+4,0</t>
  </si>
  <si>
    <t>43</t>
  </si>
  <si>
    <t>763131411</t>
  </si>
  <si>
    <t>Podhled ze sádrokartonových desek dvouvrstvá zavěšená spodní konstrukce z ocelových profilů CD, UD jednoduše opláštěná deskou standardní A, tl. 12,5 mm, bez izolace</t>
  </si>
  <si>
    <t>1789977862</t>
  </si>
  <si>
    <t>https://podminky.urs.cz/item/CS_URS_2023_01/763131411</t>
  </si>
  <si>
    <t>"3P809+3P320-3P321" 31,0</t>
  </si>
  <si>
    <t>"3P108-3P118" 9,0</t>
  </si>
  <si>
    <t>"2P105,2P209A,2P209C" 2,0</t>
  </si>
  <si>
    <t>44</t>
  </si>
  <si>
    <t>763131714</t>
  </si>
  <si>
    <t>Podhled ze sádrokartonových desek ostatní práce a konstrukce na podhledech ze sádrokartonových desek základní penetrační nátěr</t>
  </si>
  <si>
    <t>1582014643</t>
  </si>
  <si>
    <t>https://podminky.urs.cz/item/CS_URS_2023_01/763131714</t>
  </si>
  <si>
    <t>45</t>
  </si>
  <si>
    <t>763131751</t>
  </si>
  <si>
    <t>Podhled ze sádrokartonových desek ostatní práce a konstrukce na podhledech ze sádrokartonových desek montáž parotěsné zábrany</t>
  </si>
  <si>
    <t>1065534466</t>
  </si>
  <si>
    <t>https://podminky.urs.cz/item/CS_URS_2023_01/763131751</t>
  </si>
  <si>
    <t>46</t>
  </si>
  <si>
    <t>28329274</t>
  </si>
  <si>
    <t>fólie PE vyztužená pro parotěsnou vrstvu (reakce na oheň - třída E) 110g/m2</t>
  </si>
  <si>
    <t>1763059583</t>
  </si>
  <si>
    <t>42*1,1235 'Přepočtené koeficientem množství</t>
  </si>
  <si>
    <t>47</t>
  </si>
  <si>
    <t>763131765</t>
  </si>
  <si>
    <t>Podhled ze sádrokartonových desek Příplatek k cenám za výšku zavěšení přes 0,5 do 1,0 m</t>
  </si>
  <si>
    <t>127973192</t>
  </si>
  <si>
    <t>https://podminky.urs.cz/item/CS_URS_2023_01/763131765</t>
  </si>
  <si>
    <t>48</t>
  </si>
  <si>
    <t>763131771</t>
  </si>
  <si>
    <t>Podhled ze sádrokartonových desek Příplatek k cenám za rovinnost kvality speciální tmelení kvality Q3</t>
  </si>
  <si>
    <t>-618264464</t>
  </si>
  <si>
    <t>https://podminky.urs.cz/item/CS_URS_2023_01/763131771</t>
  </si>
  <si>
    <t>49</t>
  </si>
  <si>
    <t>763131821</t>
  </si>
  <si>
    <t>Demontáž podhledu nebo samostatného požárního předělu ze sádrokartonových desek s nosnou konstrukcí dvouvrstvou z ocelových profilů, opláštění jednoduché</t>
  </si>
  <si>
    <t>-1276805023</t>
  </si>
  <si>
    <t>https://podminky.urs.cz/item/CS_URS_2023_01/763131821</t>
  </si>
  <si>
    <t>50</t>
  </si>
  <si>
    <t>763135102</t>
  </si>
  <si>
    <t>Montáž sádrokartonového podhledu kazetového demontovatelného, velikosti kazet 600x600 mm včetně zavěšené nosné konstrukce polozapuštěné</t>
  </si>
  <si>
    <t>-435922937</t>
  </si>
  <si>
    <t>https://podminky.urs.cz/item/CS_URS_2023_01/763135102</t>
  </si>
  <si>
    <t>"3P108-3P118" 9,0+5,0</t>
  </si>
  <si>
    <t>"2P105,2P209A,2P209C" 4,0</t>
  </si>
  <si>
    <t>51</t>
  </si>
  <si>
    <t>59030571</t>
  </si>
  <si>
    <t>podhled kazetový bez děrování polozapuštěná hrana tl 10mm 600x600mm</t>
  </si>
  <si>
    <t>-1882630947</t>
  </si>
  <si>
    <t>18*1,05 'Přepočtené koeficientem množství</t>
  </si>
  <si>
    <t>52</t>
  </si>
  <si>
    <t>763135812</t>
  </si>
  <si>
    <t>Demontáž podhledu sádrokartonového kazetového na zavěšeném na roštu polozapuštěném</t>
  </si>
  <si>
    <t>-960994702</t>
  </si>
  <si>
    <t>https://podminky.urs.cz/item/CS_URS_2023_01/763135812</t>
  </si>
  <si>
    <t>53</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</si>
  <si>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</si>
  <si>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</si>
  <si>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529800343</t>
  </si>
  <si>
    <t>https://podminky.urs.cz/item/CS_URS_2023_01/998763303</t>
  </si>
  <si>
    <t>54</t>
  </si>
  <si>
    <t>998763381</t>
  </si>
  <si>
    <t>Přesun hmot pro konstrukce montované z desek sádrokartonových, sádrovláknitých, cementovláknitých nebo cementových Příplatek k cenám za přesun prováděný bez použití mechanizace pro jakoukoliv výšku objektu</t>
  </si>
  <si>
    <t>728122400</t>
  </si>
  <si>
    <t>https://podminky.urs.cz/item/CS_URS_2023_01/998763381</t>
  </si>
  <si>
    <t>766</t>
  </si>
  <si>
    <t>Konstrukce truhlářské</t>
  </si>
  <si>
    <t>55</t>
  </si>
  <si>
    <t>766441812</t>
  </si>
  <si>
    <t>Demontáž parapetních desek dřevěných nebo plastových šířky přes 300 mm, délky do 1000 mm</t>
  </si>
  <si>
    <t>904137160</t>
  </si>
  <si>
    <t>https://podminky.urs.cz/item/CS_URS_2023_01/766441812</t>
  </si>
  <si>
    <t>P</t>
  </si>
  <si>
    <t>Poznámka k položce:_x000D_
odborná demontáž stávajícího parapetního obkladu topných těles vč. parapetní desky. Vše bude odborně uskladněno, aby mohlo být vráceno do původního stavu.</t>
  </si>
  <si>
    <t>"3P301-3P307+3P119-3P120" 30,0</t>
  </si>
  <si>
    <t>"3P311-3P316" 16,0</t>
  </si>
  <si>
    <t>"3P809+3P320-3P321" 28,0</t>
  </si>
  <si>
    <t>"3P108-3P118" 38,0</t>
  </si>
  <si>
    <t>56</t>
  </si>
  <si>
    <t>766660022</t>
  </si>
  <si>
    <t>Montáž dveřních křídel dřevěných nebo plastových otevíravých do ocelové zárubně protipožárních jednokřídlových, šířky přes 800 mm</t>
  </si>
  <si>
    <t>2126970618</t>
  </si>
  <si>
    <t>https://podminky.urs.cz/item/CS_URS_2023_01/766660022</t>
  </si>
  <si>
    <t>57</t>
  </si>
  <si>
    <t>61165340</t>
  </si>
  <si>
    <t xml:space="preserve">dveře jednokřídlé dřevotřískové protipožární EI (EW) 30 D3 povrch lakovaný plné 900x1970-2100mm, křídlo bude zkompletováno kováním s FAB </t>
  </si>
  <si>
    <t>-831948531</t>
  </si>
  <si>
    <t>58</t>
  </si>
  <si>
    <t>766664957</t>
  </si>
  <si>
    <t>Výměna dveřních konstrukcí interiérových zámku, vložky</t>
  </si>
  <si>
    <t>1311875090</t>
  </si>
  <si>
    <t>https://podminky.urs.cz/item/CS_URS_2023_01/766664957</t>
  </si>
  <si>
    <t>"E3P4" 4</t>
  </si>
  <si>
    <t>59</t>
  </si>
  <si>
    <t>54964100</t>
  </si>
  <si>
    <t>vložka cylindrická 29+29</t>
  </si>
  <si>
    <t>2081820083</t>
  </si>
  <si>
    <t xml:space="preserve">Poznámka k položce:_x000D_
min. 3 ks klíčů (2ks pro objednatele) </t>
  </si>
  <si>
    <t>60</t>
  </si>
  <si>
    <t>766691914</t>
  </si>
  <si>
    <t>Ostatní práce vyvěšení nebo zavěšení křídel dřevěných dveřních, plochy do 2 m2</t>
  </si>
  <si>
    <t>59049532</t>
  </si>
  <si>
    <t>https://podminky.urs.cz/item/CS_URS_2023_01/766691914</t>
  </si>
  <si>
    <t>"3P301-3P307+3P119-3P120" 4</t>
  </si>
  <si>
    <t>61</t>
  </si>
  <si>
    <t>766694126</t>
  </si>
  <si>
    <t>Montáž ostatních truhlářských konstrukcí parapetních desek dřevěných nebo plastových šířky přes 300 mm</t>
  </si>
  <si>
    <t>-1342810879</t>
  </si>
  <si>
    <t>https://podminky.urs.cz/item/CS_URS_2023_01/766694126</t>
  </si>
  <si>
    <t>62</t>
  </si>
  <si>
    <t>998766103</t>
  </si>
  <si>
    <t>Přesun hmot pro konstrukce truhlářské stanovený z hmotnosti přesunovaného materiálu vodorovná dopravní vzdálenost do 50 m v objektech výšky přes 12 do 24 m</t>
  </si>
  <si>
    <t>-1789153554</t>
  </si>
  <si>
    <t>https://podminky.urs.cz/item/CS_URS_2023_01/998766103</t>
  </si>
  <si>
    <t>63</t>
  </si>
  <si>
    <t>998766181</t>
  </si>
  <si>
    <t>Přesun hmot pro konstrukce truhlářské stanovený z hmotnosti přesunovaného materiálu Příplatek k ceně za přesun prováděný bez použití mechanizace pro jakoukoliv výšku objektu</t>
  </si>
  <si>
    <t>1116897044</t>
  </si>
  <si>
    <t>https://podminky.urs.cz/item/CS_URS_2023_01/998766181</t>
  </si>
  <si>
    <t>781</t>
  </si>
  <si>
    <t>Dokončovací práce - obklady</t>
  </si>
  <si>
    <t>64</t>
  </si>
  <si>
    <t>781111011</t>
  </si>
  <si>
    <t>Příprava podkladu před provedením obkladu oprášení (ometení) stěny</t>
  </si>
  <si>
    <t>-370136284</t>
  </si>
  <si>
    <t>https://podminky.urs.cz/item/CS_URS_2023_01/781111011</t>
  </si>
  <si>
    <t>"3P108-3P118" 1,5</t>
  </si>
  <si>
    <t>65</t>
  </si>
  <si>
    <t>781121011</t>
  </si>
  <si>
    <t>Příprava podkladu před provedením obkladu nátěr penetrační na stěnu</t>
  </si>
  <si>
    <t>82602453</t>
  </si>
  <si>
    <t>https://podminky.urs.cz/item/CS_URS_2023_01/781121011</t>
  </si>
  <si>
    <t>66</t>
  </si>
  <si>
    <t>781474115</t>
  </si>
  <si>
    <t>Montáž obkladů vnitřních stěn z dlaždic keramických lepených flexibilním lepidlem maloformátových hladkých přes 22 do 25 ks/m2</t>
  </si>
  <si>
    <t>1826644207</t>
  </si>
  <si>
    <t>https://podminky.urs.cz/item/CS_URS_2023_01/781474115</t>
  </si>
  <si>
    <t>67</t>
  </si>
  <si>
    <t>59761039</t>
  </si>
  <si>
    <t>obklad keramický hladký přes 22 do 25ks/m2</t>
  </si>
  <si>
    <t>-1465756341</t>
  </si>
  <si>
    <t>1,5*1,1 'Přepočtené koeficientem množství</t>
  </si>
  <si>
    <t>68</t>
  </si>
  <si>
    <t>781477111</t>
  </si>
  <si>
    <t>Montáž obkladů vnitřních stěn z dlaždic keramických Příplatek k cenám za plochu do 10 m2 jednotlivě</t>
  </si>
  <si>
    <t>-1841306912</t>
  </si>
  <si>
    <t>https://podminky.urs.cz/item/CS_URS_2023_01/781477111</t>
  </si>
  <si>
    <t>69</t>
  </si>
  <si>
    <t>998781103</t>
  </si>
  <si>
    <t>Přesun hmot pro obklady keramické stanovený z hmotnosti přesunovaného materiálu vodorovná dopravní vzdálenost do 50 m v objektech výšky přes 12 do 24 m</t>
  </si>
  <si>
    <t>2108276486</t>
  </si>
  <si>
    <t>https://podminky.urs.cz/item/CS_URS_2023_01/998781103</t>
  </si>
  <si>
    <t>70</t>
  </si>
  <si>
    <t>998781181</t>
  </si>
  <si>
    <t>Přesun hmot pro obklady keramické stanovený z hmotnosti přesunovaného materiálu Příplatek k cenám za přesun prováděný bez použití mechanizace pro jakoukoliv výšku objektu</t>
  </si>
  <si>
    <t>756713082</t>
  </si>
  <si>
    <t>https://podminky.urs.cz/item/CS_URS_2023_01/998781181</t>
  </si>
  <si>
    <t>782</t>
  </si>
  <si>
    <t>Dokončovací práce - obklady z kamene</t>
  </si>
  <si>
    <t>71</t>
  </si>
  <si>
    <t>782632111</t>
  </si>
  <si>
    <t>Montáž obkladů parapetů z tvrdých kamenů kladených do lepidla z nejvýše dvou rozdílných druhů pravoúhlých desek ve skladbě se pravidelně opakujících tl. do 25 mm</t>
  </si>
  <si>
    <t>-586488763</t>
  </si>
  <si>
    <t>https://podminky.urs.cz/item/CS_URS_2023_01/782632111</t>
  </si>
  <si>
    <t>"3P809+3P320-3P321" 28,0*0,3</t>
  </si>
  <si>
    <t>"3P108-3P118" 38,0*0,3</t>
  </si>
  <si>
    <t>72</t>
  </si>
  <si>
    <t>782634812</t>
  </si>
  <si>
    <t>Demontáž obkladů parapetů z kamene k dalšímu použití z tvrdých kamenů lepených</t>
  </si>
  <si>
    <t>-1941612530</t>
  </si>
  <si>
    <t>https://podminky.urs.cz/item/CS_URS_2023_01/782634812</t>
  </si>
  <si>
    <t>73</t>
  </si>
  <si>
    <t>998782103</t>
  </si>
  <si>
    <t>Přesun hmot pro obklady kamenné stanovený z hmotnosti přesunovaného materiálu vodorovná dopravní vzdálenost do 50 m v objektech výšky přes 12 do 60 m</t>
  </si>
  <si>
    <t>-1495685301</t>
  </si>
  <si>
    <t>https://podminky.urs.cz/item/CS_URS_2023_01/998782103</t>
  </si>
  <si>
    <t>74</t>
  </si>
  <si>
    <t>998782181</t>
  </si>
  <si>
    <t>Přesun hmot pro obklady kamenné stanovený z hmotnosti přesunovaného materiálu Příplatek k ceně za přesun prováděný bez použití mechanizace pro jakoukoliv výšku objektu</t>
  </si>
  <si>
    <t>830797455</t>
  </si>
  <si>
    <t>https://podminky.urs.cz/item/CS_URS_2023_01/998782181</t>
  </si>
  <si>
    <t>784</t>
  </si>
  <si>
    <t>Dokončovací práce - malby a tapety</t>
  </si>
  <si>
    <t>75</t>
  </si>
  <si>
    <t>784111001</t>
  </si>
  <si>
    <t>Oprášení (ometení) podkladu v místnostech výšky do 3,80 m</t>
  </si>
  <si>
    <t>-884937752</t>
  </si>
  <si>
    <t>https://podminky.urs.cz/item/CS_URS_2023_01/784111001</t>
  </si>
  <si>
    <t>76</t>
  </si>
  <si>
    <t>784121001</t>
  </si>
  <si>
    <t>Oškrabání malby v místnostech výšky do 3,80 m</t>
  </si>
  <si>
    <t>1223403742</t>
  </si>
  <si>
    <t>https://podminky.urs.cz/item/CS_URS_2023_01/784121001</t>
  </si>
  <si>
    <t>"3P301-3P307+3P119-3P120" 24,0</t>
  </si>
  <si>
    <t>"3P311-3P316" 8,0</t>
  </si>
  <si>
    <t>"3P809+3P320-3P321" 20,0</t>
  </si>
  <si>
    <t>"3P108-3P118" 26,0</t>
  </si>
  <si>
    <t>77</t>
  </si>
  <si>
    <t>784181121</t>
  </si>
  <si>
    <t>Penetrace podkladu jednonásobná hloubková akrylátová bezbarvá v místnostech výšky do 3,80 m</t>
  </si>
  <si>
    <t>-1971621421</t>
  </si>
  <si>
    <t>https://podminky.urs.cz/item/CS_URS_2023_01/784181121</t>
  </si>
  <si>
    <t>78</t>
  </si>
  <si>
    <t>784211101</t>
  </si>
  <si>
    <t>Malby z malířských směsí oděruvzdorných za mokra dvojnásobné, bílé za mokra oděruvzdorné výborně v místnostech výšky do 3,80 m</t>
  </si>
  <si>
    <t>1016171718</t>
  </si>
  <si>
    <t>https://podminky.urs.cz/item/CS_URS_2023_01/784211101</t>
  </si>
  <si>
    <t xml:space="preserve">Poznámka k položce:_x000D_
nátěr dle direktivy ČNB - ref.v.TOLLENS IDROTOP MAT </t>
  </si>
  <si>
    <t>"3P809+3P320-3P321" 20,0+45,0</t>
  </si>
  <si>
    <t>"3P108-3P118" 26,0+15,0+6,5</t>
  </si>
  <si>
    <t>VRN</t>
  </si>
  <si>
    <t>Vedlejší rozpočtové náklady</t>
  </si>
  <si>
    <t>VRN1</t>
  </si>
  <si>
    <t>Průzkumné, geodetické a projektové práce</t>
  </si>
  <si>
    <t>79</t>
  </si>
  <si>
    <t>013254000</t>
  </si>
  <si>
    <t>Dokumentace skutečného provedení DSPS STAVBY</t>
  </si>
  <si>
    <t>1024</t>
  </si>
  <si>
    <t>842468821</t>
  </si>
  <si>
    <t>https://podminky.urs.cz/item/CS_URS_2023_01/013254000</t>
  </si>
  <si>
    <t>VRN3</t>
  </si>
  <si>
    <t>Zařízení staveniště</t>
  </si>
  <si>
    <t>80</t>
  </si>
  <si>
    <t>030001000</t>
  </si>
  <si>
    <t>1203840982</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</si>
  <si>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</si>
  <si>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</si>
  <si>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</si>
  <si>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</si>
  <si>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81</t>
  </si>
  <si>
    <t>045002000</t>
  </si>
  <si>
    <t>Kompletační a koordinační činnost</t>
  </si>
  <si>
    <t>1088996964</t>
  </si>
  <si>
    <t>https://podminky.urs.cz/item/CS_URS_2023_01/045002000</t>
  </si>
  <si>
    <t>VRN7</t>
  </si>
  <si>
    <t>Provozní vlivy</t>
  </si>
  <si>
    <t>82</t>
  </si>
  <si>
    <t>070001000</t>
  </si>
  <si>
    <t>-915284450</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</si>
  <si>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</si>
  <si>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</si>
  <si>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</si>
  <si>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</si>
  <si>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83</t>
  </si>
  <si>
    <t>0917040R</t>
  </si>
  <si>
    <t>Náklady na ochranu konstrukcí, instalací a zařízení před negativními dopady stavební činnosti.</t>
  </si>
  <si>
    <t>861229711</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</si>
  <si>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</si>
  <si>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84</t>
  </si>
  <si>
    <t>091704001</t>
  </si>
  <si>
    <t>Bezpečnostní a hygienické opatření na staveništi</t>
  </si>
  <si>
    <t>-92221023</t>
  </si>
  <si>
    <t>https://podminky.urs.cz/item/CS_URS_2023_01/091704001</t>
  </si>
  <si>
    <t>Poznámka k položce:_x000D_
Zajištění osob proti pádu do prohlubně. Vybavení staveniště hasícímí přístroji, při vypnuté EZS</t>
  </si>
  <si>
    <t>85</t>
  </si>
  <si>
    <t>091704002</t>
  </si>
  <si>
    <t>Pracovní každodenní ochrana čidel EPS v prostoru staveniště</t>
  </si>
  <si>
    <t>976449852</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</si>
  <si>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</si>
  <si>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</si>
  <si>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86</t>
  </si>
  <si>
    <t>091704003</t>
  </si>
  <si>
    <t xml:space="preserve">Užívání veřejných ploch a prostranství </t>
  </si>
  <si>
    <t>1414748059</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</si>
  <si>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</si>
  <si>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</si>
  <si>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87</t>
  </si>
  <si>
    <t>091704004</t>
  </si>
  <si>
    <t xml:space="preserve">Předání a převzetí díla </t>
  </si>
  <si>
    <t>-206856636</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</si>
  <si>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</si>
  <si>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</si>
  <si>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DP13</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</si>
  <si>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</si>
  <si>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</si>
  <si>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</si>
  <si>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</si>
  <si>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</si>
  <si>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</si>
  <si>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</si>
  <si>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</si>
  <si>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493699779</t>
  </si>
  <si>
    <t>https://podminky.urs.cz/item/CS_URS_2023_01/721194105</t>
  </si>
  <si>
    <t>721229111</t>
  </si>
  <si>
    <t>Zápachové uzávěrky montáž zápachových uzávěrek ostatních typů do DN 50</t>
  </si>
  <si>
    <t>-1316287866</t>
  </si>
  <si>
    <t>https://podminky.urs.cz/item/CS_URS_2023_01/721229111</t>
  </si>
  <si>
    <t>55162004</t>
  </si>
  <si>
    <t>kalich pro úkap s kuličkou</t>
  </si>
  <si>
    <t>-1158969348</t>
  </si>
  <si>
    <t>998721103</t>
  </si>
  <si>
    <t>Přesun hmot pro vnitřní kanalizace stanovený z hmotnosti přesunovaného materiálu vodorovná dopravní vzdálenost do 50 m v objektech výšky přes 12 do 24 m</t>
  </si>
  <si>
    <t>592631193</t>
  </si>
  <si>
    <t>https://podminky.urs.cz/item/CS_URS_2023_01/998721103</t>
  </si>
  <si>
    <t>998721181</t>
  </si>
  <si>
    <t>Přesun hmot pro vnitřní kanalizace stanovený z hmotnosti přesunovaného materiálu Příplatek k ceně za přesun prováděný bez použití mechanizace pro jakoukoliv výšku objektu</t>
  </si>
  <si>
    <t>1395212711</t>
  </si>
  <si>
    <t>https://podminky.urs.cz/item/CS_URS_2023_01/998721181</t>
  </si>
  <si>
    <t>722</t>
  </si>
  <si>
    <t>Zdravotechnika - vnitřní vodovod</t>
  </si>
  <si>
    <t>722131R</t>
  </si>
  <si>
    <t>Opravy vodovodního potrubí z plastových trubek propojení dosavadního potrubí DN 50</t>
  </si>
  <si>
    <t>1455209260</t>
  </si>
  <si>
    <t>722171916</t>
  </si>
  <si>
    <t>Odříznutí trubky nebo tvarovky u rozvodů vody z plastů D přes 40 do 50 mm</t>
  </si>
  <si>
    <t>1153540899</t>
  </si>
  <si>
    <t>https://podminky.urs.cz/item/CS_URS_2023_01/722171916</t>
  </si>
  <si>
    <t>722173234</t>
  </si>
  <si>
    <t>Potrubí z plastových trubek z pevného PVC-C spojované lepením PN 25 do 70°C D 32 x 3,6</t>
  </si>
  <si>
    <t>1088067985</t>
  </si>
  <si>
    <t>https://podminky.urs.cz/item/CS_URS_2023_01/722173234</t>
  </si>
  <si>
    <t xml:space="preserve">Poznámka k položce:_x000D_
ref.v. FRIATHERM </t>
  </si>
  <si>
    <t>722173236</t>
  </si>
  <si>
    <t>Potrubí z plastových trubek z pevného PVC-C spojované lepením PN 25 do 70°C D 50 x 5,6</t>
  </si>
  <si>
    <t>1626653715</t>
  </si>
  <si>
    <t>https://podminky.urs.cz/item/CS_URS_2023_01/722173236</t>
  </si>
  <si>
    <t>722173916</t>
  </si>
  <si>
    <t>Spoje rozvodů vody z plastů svary polyfuzí D přes 40 do 50 mm</t>
  </si>
  <si>
    <t>2139461200</t>
  </si>
  <si>
    <t>https://podminky.urs.cz/item/CS_URS_2023_01/722173916</t>
  </si>
  <si>
    <t>722290215</t>
  </si>
  <si>
    <t>Zkoušky, proplach a desinfekce vodovodního potrubí zkoušky těsnosti vodovodního potrubí hrdlového nebo přírubového do DN 100</t>
  </si>
  <si>
    <t>-981689970</t>
  </si>
  <si>
    <t>https://podminky.urs.cz/item/CS_URS_2023_01/722290215</t>
  </si>
  <si>
    <t>722290234</t>
  </si>
  <si>
    <t>Zkoušky, proplach a desinfekce vodovodního potrubí proplach a desinfekce vodovodního potrubí do DN 80</t>
  </si>
  <si>
    <t>-936275887</t>
  </si>
  <si>
    <t>https://podminky.urs.cz/item/CS_URS_2023_01/722290234</t>
  </si>
  <si>
    <t>998722103</t>
  </si>
  <si>
    <t>Přesun hmot pro vnitřní vodovod stanovený z hmotnosti přesunovaného materiálu vodorovná dopravní vzdálenost do 50 m v objektech výšky přes 12 do 24 m</t>
  </si>
  <si>
    <t>830634576</t>
  </si>
  <si>
    <t>https://podminky.urs.cz/item/CS_URS_2023_01/998722103</t>
  </si>
  <si>
    <t>998722181</t>
  </si>
  <si>
    <t>Přesun hmot pro vnitřní vodovod stanovený z hmotnosti přesunovaného materiálu Příplatek k ceně za přesun prováděný bez použití mechanizace pro jakoukoliv výšku objektu</t>
  </si>
  <si>
    <t>-613059566</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</si>
  <si>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</si>
  <si>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</si>
  <si>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</si>
  <si>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</si>
  <si>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</si>
  <si>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</si>
  <si>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</si>
  <si>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15575752</t>
  </si>
  <si>
    <t>https://podminky.urs.cz/item/CS_URS_2023_01/HZS2491</t>
  </si>
  <si>
    <t>Dokumentace skutečného provedení stavby DSPS ZTI</t>
  </si>
  <si>
    <t>633209318</t>
  </si>
  <si>
    <t>044002000</t>
  </si>
  <si>
    <t>Revize</t>
  </si>
  <si>
    <t>284305649</t>
  </si>
  <si>
    <t>https://podminky.urs.cz/item/CS_URS_2023_01/044002000</t>
  </si>
  <si>
    <t>D1.4.2 - Chlazení - DP13</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</si>
  <si>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</si>
  <si>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</si>
  <si>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</si>
  <si>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</si>
  <si>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</si>
  <si>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</si>
  <si>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</si>
  <si>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</si>
  <si>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</si>
  <si>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</si>
  <si>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</si>
  <si>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</si>
  <si>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</si>
  <si>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</si>
  <si>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</si>
  <si>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</si>
  <si>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</si>
  <si>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</si>
  <si>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</si>
  <si>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</si>
  <si>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</si>
  <si>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FCU5 - parapetní, bez opláštění, čtyřtrubkový</t>
  </si>
  <si>
    <t>Poznámka k položce:_x000D_
FCU 5, LEVÉ připojení, max. rozměry šířka: 1290mm, výška: 475mm, hloubka: 220mm, min. chladící výkon citelný: 1,52kW, min. chladící výkon celkový: 1,57kW, min. topný výkon: 2,28kW, cirkulační, čtyřtrubkový(chlazení a vytápění), max. aku. výkon: 43 dB(A), PARAPETNÍ, BEZ OPLÁŠTĚNÍ, externí tlak 10 Pa, EC motor, tř. filtrace G1(filtry budou čistitelné, omyvatelné, vysávatelné ne jednorázové), bez čerpadla kondenzátu</t>
  </si>
  <si>
    <t>Pol14</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</si>
  <si>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</si>
  <si>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</si>
  <si>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</si>
  <si>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</si>
  <si>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</si>
  <si>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Pol16</t>
  </si>
  <si>
    <t>Modul pro převod EC na regulaci 3-otáčkovou AC; 230 V modul se nastaví na řídící napětí dle výpočtu</t>
  </si>
  <si>
    <t>Poznámka k položce:_x000D_
referenční výrobek: FläktGroup - HyFlexGeko</t>
  </si>
  <si>
    <t>D3</t>
  </si>
  <si>
    <t>Regulační a vyvažovací ventily</t>
  </si>
  <si>
    <t>Pol17</t>
  </si>
  <si>
    <t>Tlakově nezávislý regulační a vyvažovací ventil (umístěn na straně chlazení) DN 15 LF, PN 16</t>
  </si>
  <si>
    <t>Poznámka k položce:_x000D_
referenční výrobek: IMI - TA-Compact-P</t>
  </si>
  <si>
    <t>Pol18</t>
  </si>
  <si>
    <t>Tlakově nezávislý regulační a vyvažovací ventil (umístěn na straně chlazení) DN 15, PN 16</t>
  </si>
  <si>
    <t>Pol19</t>
  </si>
  <si>
    <t>Regulační a vyvažovací ventil pro proporcionální regulaci (umístěn na straně vytápění) DN 15 LF, PN 16</t>
  </si>
  <si>
    <t>Poznámka k položce:_x000D_
referenční výrobek: IMI - TA-TBV-CM</t>
  </si>
  <si>
    <t>D4</t>
  </si>
  <si>
    <t>Servopohony</t>
  </si>
  <si>
    <t>Pol20</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</si>
  <si>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</si>
  <si>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</si>
  <si>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</si>
  <si>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</si>
  <si>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Pol21</t>
  </si>
  <si>
    <t>Závitový kulový kohout PN 6, DN 15</t>
  </si>
  <si>
    <t>Poznámka k položce:_x000D_
referenční výrobek: Giacomini R910</t>
  </si>
  <si>
    <t>Pol22</t>
  </si>
  <si>
    <t>Závitový kulový kohout PN 6, DN 20</t>
  </si>
  <si>
    <t>Pol23</t>
  </si>
  <si>
    <t>Závitový kulový kohout PN 6, DN 32</t>
  </si>
  <si>
    <t>Pol24</t>
  </si>
  <si>
    <t>Závitový kulový kohout PN 6, DN 40</t>
  </si>
  <si>
    <t>Pol25</t>
  </si>
  <si>
    <t>Uzavírací klapka PN6 vč. přírubového spoje, protipřírub a těsnění, DN 65 PN6, DN 65</t>
  </si>
  <si>
    <t>Poznámka k položce:_x000D_
Hydronix Systems HS 497</t>
  </si>
  <si>
    <t>D7</t>
  </si>
  <si>
    <t>Vypouštění a odvzdušnění</t>
  </si>
  <si>
    <t>Pol26</t>
  </si>
  <si>
    <t>Kulový vypouštěcí kohout s hadicovou vývodkou a zátkou PN 6, DN 10</t>
  </si>
  <si>
    <t>Poznámka k položce:_x000D_
referenční výrobek: Giacomini R608</t>
  </si>
  <si>
    <t>Pol27</t>
  </si>
  <si>
    <t>Kulový vypouštěcí kohout s hadicovou vývodkou a zátkou PN 6, DN 15</t>
  </si>
  <si>
    <t>Pol28</t>
  </si>
  <si>
    <t>Odvzdušňovací ventil PN 6, DN 10 PN 6, DN 10</t>
  </si>
  <si>
    <t>Poznámka k položce:_x000D_
referenční výrobek: Giacomini R99</t>
  </si>
  <si>
    <t>Pol29</t>
  </si>
  <si>
    <t>Odvzdušňovací ventil PN 6, DN 15 PN 6, DN 15</t>
  </si>
  <si>
    <t>Pol30</t>
  </si>
  <si>
    <t>Odvzdušňovací nádoba PN 6, DN 50 PN 6, DN 50</t>
  </si>
  <si>
    <t>D8</t>
  </si>
  <si>
    <t>Ostatní</t>
  </si>
  <si>
    <t>Pol31</t>
  </si>
  <si>
    <t>Přechodové nástavce pro FCU; včetně kotevního a montážního materiálu rozměry nástavců dle zaměření na stavbě</t>
  </si>
  <si>
    <t>Pol32</t>
  </si>
  <si>
    <t>Úprava mřížek v parapetech</t>
  </si>
  <si>
    <t>Poznámka k položce:_x000D_
Pro nevyhovující mřížky dle typu a velikosti zbrousit hrany na vstupu do mřížky.</t>
  </si>
  <si>
    <t>D9</t>
  </si>
  <si>
    <t>Potrubí</t>
  </si>
  <si>
    <t>Pol33</t>
  </si>
  <si>
    <t>Vícevrstvé plastové potrubí PE-HD/AL/PE-X; včetně kotevního a montážního materiálu DN 15(20 x 2,0)</t>
  </si>
  <si>
    <t>bm</t>
  </si>
  <si>
    <t>Poznámka k položce:_x000D_
lisovaný systém, balení 5m tyč; referenční výrobek: IVAR ALPEX-DUO XS</t>
  </si>
  <si>
    <t>Pol34</t>
  </si>
  <si>
    <t>Vícevrstvé plastové potrubí PE-HD/AL/PE-X; včetně kotevního a montážního materiálu DN 20(26 x 3,0)</t>
  </si>
  <si>
    <t>Pol35</t>
  </si>
  <si>
    <t>Vícevrstvé plastové potrubí PE-HD/AL/PE-X; včetně kotevního a montážního materiálu DN 25(32 x 3,0)</t>
  </si>
  <si>
    <t>Pol36</t>
  </si>
  <si>
    <t>Vícevrstvé plastové potrubí PE-HD/AL/PE-X; včetně kotevního a montážního materiálu DN 32(40 x 3,5)</t>
  </si>
  <si>
    <t>Pol37</t>
  </si>
  <si>
    <t>Vícevrstvé plastové potrubí PE-HD/AL/PE-X; včetně kotevního a montážního materiálu DN 40(50 x 4,0)</t>
  </si>
  <si>
    <t>Pol38</t>
  </si>
  <si>
    <t>Vícevrstvé plastové potrubí PE-HD/AL/PE-X; včetně kotevního a montážního materiálu DN 50(63 x 4,5)</t>
  </si>
  <si>
    <t>Pol39</t>
  </si>
  <si>
    <t>Vícevrstvé plastové potrubí PE-HD/AL/PE-X; včetně kotevního a montážního materiálu DN 65(75 x 5,0)</t>
  </si>
  <si>
    <t>Pol40</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</si>
  <si>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</si>
  <si>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</si>
  <si>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Pol41</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</si>
  <si>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</si>
  <si>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</si>
  <si>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</si>
  <si>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</si>
  <si>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Pol42</t>
  </si>
  <si>
    <t>Izolace l = 0,033 W/mK při 0 °C, μ ≥10000; pro plastové potrubí pro potrubí DN 15(20 x 2,0); tloušťka izolace 25 mm</t>
  </si>
  <si>
    <t>Poznámka k položce:_x000D_
referenční výrobek: ARMACELL Armaxflex AF</t>
  </si>
  <si>
    <t>Pol43</t>
  </si>
  <si>
    <t>Izolace l = 0,033 W/mK při 0 °C, μ ≥10000; pro plastové potrubí pro potrubí DN 20(26 x 3,0); tloušťka izolace 25 mm</t>
  </si>
  <si>
    <t>Pol44</t>
  </si>
  <si>
    <t>Izolace l = 0,033 W/mK při 0 °C, μ ≥10000; pro plastové potrubí pro potrubí DN 25(32 x 3,0); tloušťka izolace 25 mm</t>
  </si>
  <si>
    <t>Pol45</t>
  </si>
  <si>
    <t>Izolace l = 0,033 W/mK při 0 °C, μ ≥10000; pro plastové potrubí pro potrubí DN 32(40 x 3,5); tloušťka izolace 25 mm</t>
  </si>
  <si>
    <t>Pol46</t>
  </si>
  <si>
    <t>Izolace l = 0,033 W/mK při 0 °C, μ ≥10000; pro plastové potrubí pro potrubí DN 40(50 x 4,0); tloušťka izolace 25 mm</t>
  </si>
  <si>
    <t>Pol47</t>
  </si>
  <si>
    <t>Izolace l = 0,033 W/mK při 0 °C, μ ≥10000; pro plastové potrubí pro potrubí DN 50(63 x 4,5); tloušťka izolace 25 mm</t>
  </si>
  <si>
    <t>Pol48</t>
  </si>
  <si>
    <t>Izolace l = 0,033 W/mK při 0 °C, μ ≥10000; pro plastové potrubí pro potrubí DN 65(75 x 5,0); tloušťka izolace 32 mm</t>
  </si>
  <si>
    <t>D11</t>
  </si>
  <si>
    <t>Demontáže</t>
  </si>
  <si>
    <t>Pol49</t>
  </si>
  <si>
    <t>Uzavření a vypuštění celé větve potrubí pro vytápění ze stoupaček</t>
  </si>
  <si>
    <t>Poznámka k položce:_x000D_
po montáži FCU následné dopuštění upravenou vodou</t>
  </si>
  <si>
    <t>Pol50</t>
  </si>
  <si>
    <t>Demontáž a ekologická likvidace otopných těles na stoupačkách</t>
  </si>
  <si>
    <t>Pol51</t>
  </si>
  <si>
    <t>Napojení FCU na stávající rozvody vytápění</t>
  </si>
  <si>
    <t>Poznámka k položce:_x000D_
doplňění, zkrácení potrubí</t>
  </si>
  <si>
    <t>D13</t>
  </si>
  <si>
    <t>Pol52</t>
  </si>
  <si>
    <t>Zpracování výrobně dodavatelské dokumentace</t>
  </si>
  <si>
    <t>Pol53</t>
  </si>
  <si>
    <t>Vypracování projektu skutečného provedení DSPS CHLAZENÍ</t>
  </si>
  <si>
    <t>Pol54</t>
  </si>
  <si>
    <t>Doprava materiálu, přesun hmot</t>
  </si>
  <si>
    <t>88</t>
  </si>
  <si>
    <t>Pol55</t>
  </si>
  <si>
    <t>Provedení komplexních zkoušek (včetně tlakové a topné/chladicí zkoušky)</t>
  </si>
  <si>
    <t>90</t>
  </si>
  <si>
    <t>Pol56</t>
  </si>
  <si>
    <t>Jemné zaregulování systému</t>
  </si>
  <si>
    <t>92</t>
  </si>
  <si>
    <t>Pol57</t>
  </si>
  <si>
    <t>Vyvážení dle vyhl. 193/2007 sb.včetně protokolu</t>
  </si>
  <si>
    <t>94</t>
  </si>
  <si>
    <t>Pol58</t>
  </si>
  <si>
    <t>Dvojnásobný proplach systému a náplň upravenou vodou</t>
  </si>
  <si>
    <t>96</t>
  </si>
  <si>
    <t>Pol59</t>
  </si>
  <si>
    <t>Štítky a popisy potrubí a zařízení</t>
  </si>
  <si>
    <t>98</t>
  </si>
  <si>
    <t>Pol60</t>
  </si>
  <si>
    <t>Zavěšení potrubí, kotvící systém např. Hilti, množství dle DN</t>
  </si>
  <si>
    <t>100</t>
  </si>
  <si>
    <t>Pol61</t>
  </si>
  <si>
    <t>Zaškolení obsluhy</t>
  </si>
  <si>
    <t>102</t>
  </si>
  <si>
    <t>Poznámka k položce:_x000D_
seznámení s údržbou</t>
  </si>
  <si>
    <t>Pol62</t>
  </si>
  <si>
    <t>Kotevní materiál</t>
  </si>
  <si>
    <t>104</t>
  </si>
  <si>
    <t>Pol63</t>
  </si>
  <si>
    <t>Montážní materiál</t>
  </si>
  <si>
    <t>106</t>
  </si>
  <si>
    <t>512</t>
  </si>
  <si>
    <t>-1747701095</t>
  </si>
  <si>
    <t>D1.4.3 - Vzduchotechnika - DP13</t>
  </si>
  <si>
    <t>D3 - Distribuční elementy</t>
  </si>
  <si>
    <t>D4 - Potrubí</t>
  </si>
  <si>
    <t>D5 - Příslušenství potrubí</t>
  </si>
  <si>
    <t>D6 - Ostatní</t>
  </si>
  <si>
    <t>D8 - Společné položky</t>
  </si>
  <si>
    <t>Distribuční elementy</t>
  </si>
  <si>
    <t>Pol64</t>
  </si>
  <si>
    <t>Přívodní vyústka obdélníková, dvouřadá, regulace R1; včetně upínacího rámečku 500x100; Ral dle požadavku investora</t>
  </si>
  <si>
    <t>Poznámka k položce:_x000D_
VP-2.0-R1 500x100 TPJ 68-12-76; Design distribučních elementů před objednáním nechat schválit ČNB. Ve výkazu jsou použita označení elementů z dřívějších dokumentací vzduchotechniky.</t>
  </si>
  <si>
    <t>Pol65</t>
  </si>
  <si>
    <t>Odvodní vyústka obdélníková, jednořadá, s regulací R1, včetně upínacího rámečku 300x100; Ral dle požadavku investora</t>
  </si>
  <si>
    <t>Poznámka k položce:_x000D_
VK-1.0-R1 300x100 TPJ 68-12-76; Design distribučních elementů před objednáním nechat schválit ČNB. Ve výkazu jsou použita označení elementů z dřívějších dokumentací vzduchotechniky.</t>
  </si>
  <si>
    <t>Pol66</t>
  </si>
  <si>
    <t>Anemostat DLQ.../ velikost 400, jen čelní deska do podhledu; Ral dle požadavku investora</t>
  </si>
  <si>
    <t>Poznámka k položce:_x000D_
Trox; Design distribučních elementů před objednáním nechat schválit ČNB. Ve výkazu jsou použita označení elementů z dřívějších dokumentací vzduchotechniky.</t>
  </si>
  <si>
    <t>Pol67</t>
  </si>
  <si>
    <t>Čtyřhranné potrubí z ocel. pozink. plechu spojovaného přírubami</t>
  </si>
  <si>
    <t>Poznámka k položce:_x000D_
Elektrodesign; včetně závěsů, spojovacího materiálu a požárních ucpávek  pro dotěsnění prostupů</t>
  </si>
  <si>
    <t>Pol68</t>
  </si>
  <si>
    <t>Potrubí kruhové ohebné s útlumem hluku (flexi) Ø 160 mm</t>
  </si>
  <si>
    <t>Poznámka k položce:_x000D_
Elektrodesign</t>
  </si>
  <si>
    <t>Pol69</t>
  </si>
  <si>
    <t>Potrubí kruhové spirálně vinuté Ø 160 mm</t>
  </si>
  <si>
    <t>Poznámka k položce:_x000D_
Elektrodesign;  včetně závěsů, montážního materiálu a požárních ucpávek pro dotěsnění prostupů, 30% tvarovek</t>
  </si>
  <si>
    <t>Pol70</t>
  </si>
  <si>
    <t>Potrubí kruhové spirálně vinuté Ø 125 mm</t>
  </si>
  <si>
    <t>Příslušenství potrubí</t>
  </si>
  <si>
    <t>Pol71</t>
  </si>
  <si>
    <t>Regulační klapka, ruční Ø 160 mm</t>
  </si>
  <si>
    <t>Pol72</t>
  </si>
  <si>
    <t>Regulační klapka, ruční Ø 125 mm</t>
  </si>
  <si>
    <t>D6</t>
  </si>
  <si>
    <t>Pol73</t>
  </si>
  <si>
    <t>Napojení stávajícího potrubí na nový rozvod</t>
  </si>
  <si>
    <t>Pol74</t>
  </si>
  <si>
    <t>Zkrácení stávajícího potrubí</t>
  </si>
  <si>
    <t>Společné položky</t>
  </si>
  <si>
    <t>Pol75</t>
  </si>
  <si>
    <t>Zaměření</t>
  </si>
  <si>
    <t>Pol76</t>
  </si>
  <si>
    <t>Pol77</t>
  </si>
  <si>
    <t>Doprava materiálu</t>
  </si>
  <si>
    <t>Pol78</t>
  </si>
  <si>
    <t>Technická a koordinační činnost na stavbě</t>
  </si>
  <si>
    <t>Pol79</t>
  </si>
  <si>
    <t>Zavěšení potrubí</t>
  </si>
  <si>
    <t>Pol80</t>
  </si>
  <si>
    <t>Pol81</t>
  </si>
  <si>
    <t>Individuální zkoušky</t>
  </si>
  <si>
    <t>"+ Podání výsledků měření výměny vzduchu na KHS a zisk souhlasného stanoviska" 1</t>
  </si>
  <si>
    <t>Pol82</t>
  </si>
  <si>
    <t>Pol83</t>
  </si>
  <si>
    <t>Vypracování provozních řádů</t>
  </si>
  <si>
    <t>Pol84</t>
  </si>
  <si>
    <t>Uvedení do provozu</t>
  </si>
  <si>
    <t>-1598671462</t>
  </si>
  <si>
    <t>D1.4.4 - Elektroinstalace - DP13</t>
  </si>
  <si>
    <t>Ing. Tomáš Dolejší, B.Hudová</t>
  </si>
  <si>
    <t>D1 - Rozváděče a rozvodnice</t>
  </si>
  <si>
    <t>D2 - Prvky systému LUXMATE</t>
  </si>
  <si>
    <t>D3 - Kabely a vodiče</t>
  </si>
  <si>
    <t>D5 - HZS, ostatní náklady</t>
  </si>
  <si>
    <t>D1</t>
  </si>
  <si>
    <t>Rozváděče a rozvodnice</t>
  </si>
  <si>
    <t>M2101-0004</t>
  </si>
  <si>
    <t xml:space="preserve">Rozvaděč 6RA – doplnění </t>
  </si>
  <si>
    <t>Poznámka k položce:_x000D_
Doplnění stávajícího rozvaděče 6RA_x000D_
vestavba modulů pro řízení rolet do rozvaděče, elektroinstalační materiál pro vnitřní zapojení</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</si>
  <si>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</si>
  <si>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</si>
  <si>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</si>
  <si>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</si>
  <si>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</si>
  <si>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</si>
  <si>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-1966178482</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</si>
  <si>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</si>
  <si>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</si>
  <si>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</si>
  <si>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</si>
  <si>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</si>
  <si>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</si>
  <si>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</si>
  <si>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</si>
  <si>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</si>
  <si>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</si>
  <si>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</si>
  <si>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</si>
  <si>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</si>
  <si>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</si>
  <si>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</si>
  <si>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</si>
  <si>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</si>
  <si>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M2106-0014</t>
  </si>
  <si>
    <t>Montážní práce včetně dopravy pro dílčí celek DP13</t>
  </si>
  <si>
    <t>M2106-0024</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</si>
  <si>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</si>
  <si>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</si>
  <si>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</si>
  <si>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</si>
  <si>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</si>
  <si>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</si>
  <si>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</si>
  <si>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2033162563</t>
  </si>
  <si>
    <t>M2106-0028</t>
  </si>
  <si>
    <t>Projektová dokumentace skutečného provedení DSPS ELEKTRO</t>
  </si>
  <si>
    <t>-926767558</t>
  </si>
  <si>
    <t>M2106-0041</t>
  </si>
  <si>
    <t>Podružný materiál pro dílčí celek DP13</t>
  </si>
  <si>
    <t>M2106-0063</t>
  </si>
  <si>
    <t>Režijní náklady pro dílčí celek DP13</t>
  </si>
  <si>
    <t>Pol100</t>
  </si>
  <si>
    <t>1493824360</t>
  </si>
  <si>
    <t>1965429747</t>
  </si>
  <si>
    <t>092203000</t>
  </si>
  <si>
    <t>Náklady na zaškolení</t>
  </si>
  <si>
    <t>…</t>
  </si>
  <si>
    <t>1642510288</t>
  </si>
  <si>
    <t>https://podminky.urs.cz/item/CS_URS_2023_01/092203000</t>
  </si>
  <si>
    <t xml:space="preserve">Poznámka k položce:_x000D_
seznámení s údržbou_x000D_
</t>
  </si>
  <si>
    <t>D1.4.5 - Měření a regulace - DP13</t>
  </si>
  <si>
    <t>Stanislav Gajzler, B.Hudová</t>
  </si>
  <si>
    <t>D1 - Periferie</t>
  </si>
  <si>
    <t>D2 - Řídící systém - řízené dodávky JCBS</t>
  </si>
  <si>
    <t>D4 - Montážní materiál</t>
  </si>
  <si>
    <t>D5 - Komletace, revize, zkoušky</t>
  </si>
  <si>
    <t>Periferie</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</si>
  <si>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</si>
  <si>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</si>
  <si>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Pol101</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</si>
  <si>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</si>
  <si>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</si>
  <si>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</si>
  <si>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Pol109</t>
  </si>
  <si>
    <t>SW pro DDC regulátor IRC JCBS</t>
  </si>
  <si>
    <t>Poznámka k položce:_x000D_
Vypracování nového software pro IRC regulátor pro řízení fan-coilů</t>
  </si>
  <si>
    <t>Pol110</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</si>
  <si>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</si>
  <si>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</si>
  <si>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Pol111</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</si>
  <si>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</si>
  <si>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</si>
  <si>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Pol116</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</si>
  <si>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</si>
  <si>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</si>
  <si>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Pol117</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</si>
  <si>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</si>
  <si>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</si>
  <si>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Pol118</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</si>
  <si>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</si>
  <si>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</si>
  <si>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Pol123</t>
  </si>
  <si>
    <t>Lišta 40x40</t>
  </si>
  <si>
    <t>Poznámka k položce:_x000D_
Elektroinstalační bezhalegenová lišta do 40x40 mm (délka v m) - dodávka a montáž. Včetně příchytek a potřebného nosného a upevňovacího materiálu</t>
  </si>
  <si>
    <t>Pol124</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</si>
  <si>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</si>
  <si>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</si>
  <si>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Pol125</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</si>
  <si>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</si>
  <si>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</si>
  <si>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</si>
  <si>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Pol126</t>
  </si>
  <si>
    <t>Vypracování výrobní dokumentace</t>
  </si>
  <si>
    <t>Poznámka k položce:_x000D_
Vypracování výrobní dokumentace</t>
  </si>
  <si>
    <t>Pol127</t>
  </si>
  <si>
    <t>Komlexní zkoušky</t>
  </si>
  <si>
    <t>Poznámka k položce:_x000D_
Komplexní zkoušky, včetně kontroly správnosti přenášených signálů, a včetně zaregulování a nastavení parametrů</t>
  </si>
  <si>
    <t>Pol128</t>
  </si>
  <si>
    <t>Poznámka k položce:_x000D_
Zaškolení obsluhy</t>
  </si>
  <si>
    <t>Pol129</t>
  </si>
  <si>
    <t>Revize el. zařízení vč. revizní zprávy</t>
  </si>
  <si>
    <t>Poznámka k položce:_x000D_
Revize el. zařízení vč. revizní zprávy</t>
  </si>
  <si>
    <t>Pol130</t>
  </si>
  <si>
    <t>Dokumentace skučného provedení DSPS MAR</t>
  </si>
  <si>
    <t>Poznámka k položce:_x000D_
Vypracování dokumentace skutečného stavu</t>
  </si>
  <si>
    <t>Pol131</t>
  </si>
  <si>
    <t>Kompletační činnost</t>
  </si>
  <si>
    <t>Poznámka k položce:_x000D_
Kompletační činnost, koordinace s ostatními profesemi apod.</t>
  </si>
  <si>
    <t>Pol132</t>
  </si>
  <si>
    <t>Přesuny materiálu, doprava apod.</t>
  </si>
  <si>
    <t>1357677734</t>
  </si>
  <si>
    <t>Dokumentace skutečného provedení stavby DSPS VZT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</si>
</sst>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applyFont="1" applyAlignment="1" applyProtection="1">
      <alignment vertical="center"/>
    </xf>
    <xf numFmtId="4" fontId="21" fillId="0" borderId="22" xfId="0" applyNumberFormat="1" applyFont="1" applyBorder="1" applyAlignment="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0" xfId="0" applyFont="1"/>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09" TargetMode="External"/><Relationship Id="rId21" Type="http://schemas.openxmlformats.org/officeDocument/2006/relationships/hyperlink" Target="https://podminky.urs.cz/item/CS_URS_2023_01/971033451" TargetMode="External"/><Relationship Id="rId42" Type="http://schemas.openxmlformats.org/officeDocument/2006/relationships/hyperlink" Target="https://podminky.urs.cz/item/CS_URS_2023_01/998763381" TargetMode="External"/><Relationship Id="rId47" Type="http://schemas.openxmlformats.org/officeDocument/2006/relationships/hyperlink" Target="https://podminky.urs.cz/item/CS_URS_2023_01/766694126" TargetMode="External"/><Relationship Id="rId63" Type="http://schemas.openxmlformats.org/officeDocument/2006/relationships/hyperlink" Target="https://podminky.urs.cz/item/CS_URS_2023_01/784211101" TargetMode="External"/><Relationship Id="rId68"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2341121" TargetMode="External"/><Relationship Id="rId71" Type="http://schemas.openxmlformats.org/officeDocument/2006/relationships/hyperlink" Target="https://podminky.urs.cz/item/CS_URS_2023_01/091704004"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52901111" TargetMode="External"/><Relationship Id="rId29" Type="http://schemas.openxmlformats.org/officeDocument/2006/relationships/hyperlink" Target="https://podminky.urs.cz/item/CS_URS_2023_01/998018003" TargetMode="External"/><Relationship Id="rId11" Type="http://schemas.openxmlformats.org/officeDocument/2006/relationships/hyperlink" Target="https://podminky.urs.cz/item/CS_URS_2023_01/619996117" TargetMode="External"/><Relationship Id="rId24" Type="http://schemas.openxmlformats.org/officeDocument/2006/relationships/hyperlink" Target="https://podminky.urs.cz/item/CS_URS_2023_01/997013217" TargetMode="External"/><Relationship Id="rId32" Type="http://schemas.openxmlformats.org/officeDocument/2006/relationships/hyperlink" Target="https://podminky.urs.cz/item/CS_URS_2023_01/763121411" TargetMode="External"/><Relationship Id="rId37" Type="http://schemas.openxmlformats.org/officeDocument/2006/relationships/hyperlink" Target="https://podminky.urs.cz/item/CS_URS_2023_01/763131771" TargetMode="External"/><Relationship Id="rId40" Type="http://schemas.openxmlformats.org/officeDocument/2006/relationships/hyperlink" Target="https://podminky.urs.cz/item/CS_URS_2023_01/763135812" TargetMode="External"/><Relationship Id="rId45" Type="http://schemas.openxmlformats.org/officeDocument/2006/relationships/hyperlink" Target="https://podminky.urs.cz/item/CS_URS_2023_01/766664957" TargetMode="External"/><Relationship Id="rId53" Type="http://schemas.openxmlformats.org/officeDocument/2006/relationships/hyperlink" Target="https://podminky.urs.cz/item/CS_URS_2023_01/781477111" TargetMode="External"/><Relationship Id="rId58" Type="http://schemas.openxmlformats.org/officeDocument/2006/relationships/hyperlink" Target="https://podminky.urs.cz/item/CS_URS_2023_01/998782103" TargetMode="External"/><Relationship Id="rId66" Type="http://schemas.openxmlformats.org/officeDocument/2006/relationships/hyperlink" Target="https://podminky.urs.cz/item/CS_URS_2023_01/045002000" TargetMode="External"/><Relationship Id="rId5" Type="http://schemas.openxmlformats.org/officeDocument/2006/relationships/hyperlink" Target="https://podminky.urs.cz/item/CS_URS_2023_01/612131121" TargetMode="External"/><Relationship Id="rId61" Type="http://schemas.openxmlformats.org/officeDocument/2006/relationships/hyperlink" Target="https://podminky.urs.cz/item/CS_URS_2023_01/784121001" TargetMode="External"/><Relationship Id="rId19" Type="http://schemas.openxmlformats.org/officeDocument/2006/relationships/hyperlink" Target="https://podminky.urs.cz/item/CS_URS_2023_01/971033431" TargetMode="External"/><Relationship Id="rId14" Type="http://schemas.openxmlformats.org/officeDocument/2006/relationships/hyperlink" Target="https://podminky.urs.cz/item/CS_URS_2023_01/642945111" TargetMode="External"/><Relationship Id="rId22" Type="http://schemas.openxmlformats.org/officeDocument/2006/relationships/hyperlink" Target="https://podminky.urs.cz/item/CS_URS_2023_01/971035641" TargetMode="External"/><Relationship Id="rId27" Type="http://schemas.openxmlformats.org/officeDocument/2006/relationships/hyperlink" Target="https://podminky.urs.cz/item/CS_URS_2023_01/997013511" TargetMode="External"/><Relationship Id="rId30" Type="http://schemas.openxmlformats.org/officeDocument/2006/relationships/hyperlink" Target="https://podminky.urs.cz/item/CS_URS_2023_01/763111313" TargetMode="External"/><Relationship Id="rId35" Type="http://schemas.openxmlformats.org/officeDocument/2006/relationships/hyperlink" Target="https://podminky.urs.cz/item/CS_URS_2023_01/763131751" TargetMode="External"/><Relationship Id="rId43" Type="http://schemas.openxmlformats.org/officeDocument/2006/relationships/hyperlink" Target="https://podminky.urs.cz/item/CS_URS_2023_01/766441812" TargetMode="External"/><Relationship Id="rId48" Type="http://schemas.openxmlformats.org/officeDocument/2006/relationships/hyperlink" Target="https://podminky.urs.cz/item/CS_URS_2023_01/998766103" TargetMode="External"/><Relationship Id="rId56" Type="http://schemas.openxmlformats.org/officeDocument/2006/relationships/hyperlink" Target="https://podminky.urs.cz/item/CS_URS_2023_01/782632111" TargetMode="External"/><Relationship Id="rId64" Type="http://schemas.openxmlformats.org/officeDocument/2006/relationships/hyperlink" Target="https://podminky.urs.cz/item/CS_URS_2023_01/013254000" TargetMode="External"/><Relationship Id="rId69"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2345211" TargetMode="External"/><Relationship Id="rId51" Type="http://schemas.openxmlformats.org/officeDocument/2006/relationships/hyperlink" Target="https://podminky.urs.cz/item/CS_URS_2023_01/781121011" TargetMode="External"/><Relationship Id="rId72" Type="http://schemas.openxmlformats.org/officeDocument/2006/relationships/drawing" Target="../drawings/drawing2.xml"/><Relationship Id="rId3" Type="http://schemas.openxmlformats.org/officeDocument/2006/relationships/hyperlink" Target="https://podminky.urs.cz/item/CS_URS_2023_01/340271045" TargetMode="External"/><Relationship Id="rId12" Type="http://schemas.openxmlformats.org/officeDocument/2006/relationships/hyperlink" Target="https://podminky.urs.cz/item/CS_URS_2023_01/619996125" TargetMode="External"/><Relationship Id="rId17" Type="http://schemas.openxmlformats.org/officeDocument/2006/relationships/hyperlink" Target="https://podminky.urs.cz/item/CS_URS_2023_01/971033331" TargetMode="External"/><Relationship Id="rId25" Type="http://schemas.openxmlformats.org/officeDocument/2006/relationships/hyperlink" Target="https://podminky.urs.cz/item/CS_URS_2023_01/997013219" TargetMode="External"/><Relationship Id="rId33" Type="http://schemas.openxmlformats.org/officeDocument/2006/relationships/hyperlink" Target="https://podminky.urs.cz/item/CS_URS_2023_01/763131411" TargetMode="External"/><Relationship Id="rId38" Type="http://schemas.openxmlformats.org/officeDocument/2006/relationships/hyperlink" Target="https://podminky.urs.cz/item/CS_URS_2023_01/763131821" TargetMode="External"/><Relationship Id="rId46" Type="http://schemas.openxmlformats.org/officeDocument/2006/relationships/hyperlink" Target="https://podminky.urs.cz/item/CS_URS_2023_01/766691914" TargetMode="External"/><Relationship Id="rId59" Type="http://schemas.openxmlformats.org/officeDocument/2006/relationships/hyperlink" Target="https://podminky.urs.cz/item/CS_URS_2023_01/998782181" TargetMode="External"/><Relationship Id="rId67" Type="http://schemas.openxmlformats.org/officeDocument/2006/relationships/hyperlink" Target="https://podminky.urs.cz/item/CS_URS_2023_01/070001000" TargetMode="External"/><Relationship Id="rId20" Type="http://schemas.openxmlformats.org/officeDocument/2006/relationships/hyperlink" Target="https://podminky.urs.cz/item/CS_URS_2023_01/971033441" TargetMode="External"/><Relationship Id="rId41" Type="http://schemas.openxmlformats.org/officeDocument/2006/relationships/hyperlink" Target="https://podminky.urs.cz/item/CS_URS_2023_01/998763303" TargetMode="External"/><Relationship Id="rId54" Type="http://schemas.openxmlformats.org/officeDocument/2006/relationships/hyperlink" Target="https://podminky.urs.cz/item/CS_URS_2023_01/998781103" TargetMode="External"/><Relationship Id="rId62" Type="http://schemas.openxmlformats.org/officeDocument/2006/relationships/hyperlink" Target="https://podminky.urs.cz/item/CS_URS_2023_01/784181121" TargetMode="External"/><Relationship Id="rId70" Type="http://schemas.openxmlformats.org/officeDocument/2006/relationships/hyperlink" Target="https://podminky.urs.cz/item/CS_URS_2023_01/091704003"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142001" TargetMode="External"/><Relationship Id="rId15" Type="http://schemas.openxmlformats.org/officeDocument/2006/relationships/hyperlink" Target="https://podminky.urs.cz/item/CS_URS_2023_01/949101111" TargetMode="External"/><Relationship Id="rId23" Type="http://schemas.openxmlformats.org/officeDocument/2006/relationships/hyperlink" Target="https://podminky.urs.cz/item/CS_URS_2023_01/977151114" TargetMode="External"/><Relationship Id="rId28" Type="http://schemas.openxmlformats.org/officeDocument/2006/relationships/hyperlink" Target="https://podminky.urs.cz/item/CS_URS_2023_01/997013631" TargetMode="External"/><Relationship Id="rId36" Type="http://schemas.openxmlformats.org/officeDocument/2006/relationships/hyperlink" Target="https://podminky.urs.cz/item/CS_URS_2023_01/763131765" TargetMode="External"/><Relationship Id="rId49" Type="http://schemas.openxmlformats.org/officeDocument/2006/relationships/hyperlink" Target="https://podminky.urs.cz/item/CS_URS_2023_01/998766181" TargetMode="External"/><Relationship Id="rId57" Type="http://schemas.openxmlformats.org/officeDocument/2006/relationships/hyperlink" Target="https://podminky.urs.cz/item/CS_URS_2023_01/782634812" TargetMode="External"/><Relationship Id="rId10" Type="http://schemas.openxmlformats.org/officeDocument/2006/relationships/hyperlink" Target="https://podminky.urs.cz/item/CS_URS_2023_01/619991011" TargetMode="External"/><Relationship Id="rId31" Type="http://schemas.openxmlformats.org/officeDocument/2006/relationships/hyperlink" Target="https://podminky.urs.cz/item/CS_URS_2023_01/763111811" TargetMode="External"/><Relationship Id="rId44" Type="http://schemas.openxmlformats.org/officeDocument/2006/relationships/hyperlink" Target="https://podminky.urs.cz/item/CS_URS_2023_01/766660022" TargetMode="External"/><Relationship Id="rId52" Type="http://schemas.openxmlformats.org/officeDocument/2006/relationships/hyperlink" Target="https://podminky.urs.cz/item/CS_URS_2023_01/781474115" TargetMode="External"/><Relationship Id="rId60" Type="http://schemas.openxmlformats.org/officeDocument/2006/relationships/hyperlink" Target="https://podminky.urs.cz/item/CS_URS_2023_01/784111001" TargetMode="External"/><Relationship Id="rId65" Type="http://schemas.openxmlformats.org/officeDocument/2006/relationships/hyperlink" Target="https://podminky.urs.cz/item/CS_URS_2023_01/030001000" TargetMode="External"/><Relationship Id="rId4" Type="http://schemas.openxmlformats.org/officeDocument/2006/relationships/hyperlink" Target="https://podminky.urs.cz/item/CS_URS_2023_01/612131101" TargetMode="External"/><Relationship Id="rId9" Type="http://schemas.openxmlformats.org/officeDocument/2006/relationships/hyperlink" Target="https://podminky.urs.cz/item/CS_URS_2023_01/612345212" TargetMode="External"/><Relationship Id="rId13" Type="http://schemas.openxmlformats.org/officeDocument/2006/relationships/hyperlink" Target="https://podminky.urs.cz/item/CS_URS_2023_01/619996145" TargetMode="External"/><Relationship Id="rId18" Type="http://schemas.openxmlformats.org/officeDocument/2006/relationships/hyperlink" Target="https://podminky.urs.cz/item/CS_URS_2023_01/971033341" TargetMode="External"/><Relationship Id="rId39" Type="http://schemas.openxmlformats.org/officeDocument/2006/relationships/hyperlink" Target="https://podminky.urs.cz/item/CS_URS_2023_01/763135102" TargetMode="External"/><Relationship Id="rId34" Type="http://schemas.openxmlformats.org/officeDocument/2006/relationships/hyperlink" Target="https://podminky.urs.cz/item/CS_URS_2023_01/763131714" TargetMode="External"/><Relationship Id="rId50" Type="http://schemas.openxmlformats.org/officeDocument/2006/relationships/hyperlink" Target="https://podminky.urs.cz/item/CS_URS_2023_01/781111011" TargetMode="External"/><Relationship Id="rId55" Type="http://schemas.openxmlformats.org/officeDocument/2006/relationships/hyperlink" Target="https://podminky.urs.cz/item/CS_URS_2023_01/99878118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43"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40"/>
      <c r="AS2" s="240"/>
      <c r="AT2" s="240"/>
      <c r="AU2" s="240"/>
      <c r="AV2" s="240"/>
      <c r="AW2" s="240"/>
      <c r="AX2" s="240"/>
      <c r="AY2" s="240"/>
      <c r="AZ2" s="240"/>
      <c r="BA2" s="240"/>
      <c r="BB2" s="240"/>
      <c r="BC2" s="240"/>
      <c r="BD2" s="240"/>
      <c r="BE2" s="24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51" t="s">
        <v>13</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2"/>
      <c r="AQ5" s="22"/>
      <c r="AR5" s="20"/>
      <c r="BE5" s="248" t="s">
        <v>14</v>
      </c>
      <c r="BS5" s="17" t="s">
        <v>6</v>
      </c>
    </row>
    <row r="6" spans="1:74" s="1" customFormat="1" ht="36.950000000000003" customHeight="1">
      <c r="B6" s="21"/>
      <c r="C6" s="22"/>
      <c r="D6" s="28" t="s">
        <v>15</v>
      </c>
      <c r="E6" s="22"/>
      <c r="F6" s="22"/>
      <c r="G6" s="22"/>
      <c r="H6" s="22"/>
      <c r="I6" s="22"/>
      <c r="J6" s="22"/>
      <c r="K6" s="253" t="s">
        <v>16</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2"/>
      <c r="AQ6" s="22"/>
      <c r="AR6" s="20"/>
      <c r="BE6" s="249"/>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49"/>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49"/>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49"/>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49"/>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4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9"/>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49"/>
      <c r="BS13" s="17" t="s">
        <v>6</v>
      </c>
    </row>
    <row r="14" spans="1:74" ht="12.75">
      <c r="B14" s="21"/>
      <c r="C14" s="22"/>
      <c r="D14" s="22"/>
      <c r="E14" s="254" t="s">
        <v>32</v>
      </c>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9" t="s">
        <v>29</v>
      </c>
      <c r="AL14" s="22"/>
      <c r="AM14" s="22"/>
      <c r="AN14" s="31" t="s">
        <v>32</v>
      </c>
      <c r="AO14" s="22"/>
      <c r="AP14" s="22"/>
      <c r="AQ14" s="22"/>
      <c r="AR14" s="20"/>
      <c r="BE14" s="24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9"/>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49"/>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49"/>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9"/>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49"/>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49"/>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9"/>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9"/>
    </row>
    <row r="23" spans="1:71" s="1" customFormat="1" ht="47.25" customHeight="1">
      <c r="B23" s="21"/>
      <c r="C23" s="22"/>
      <c r="D23" s="22"/>
      <c r="E23" s="256" t="s">
        <v>40</v>
      </c>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2"/>
      <c r="AP23" s="22"/>
      <c r="AQ23" s="22"/>
      <c r="AR23" s="20"/>
      <c r="BE23" s="24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9"/>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49"/>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7">
        <f>ROUND(AG54,2)</f>
        <v>559825</v>
      </c>
      <c r="AL26" s="258"/>
      <c r="AM26" s="258"/>
      <c r="AN26" s="258"/>
      <c r="AO26" s="258"/>
      <c r="AP26" s="36"/>
      <c r="AQ26" s="36"/>
      <c r="AR26" s="39"/>
      <c r="BE26" s="249"/>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9"/>
    </row>
    <row r="28" spans="1:71" s="2" customFormat="1" ht="12.75">
      <c r="A28" s="34"/>
      <c r="B28" s="35"/>
      <c r="C28" s="36"/>
      <c r="D28" s="36"/>
      <c r="E28" s="36"/>
      <c r="F28" s="36"/>
      <c r="G28" s="36"/>
      <c r="H28" s="36"/>
      <c r="I28" s="36"/>
      <c r="J28" s="36"/>
      <c r="K28" s="36"/>
      <c r="L28" s="259" t="s">
        <v>42</v>
      </c>
      <c r="M28" s="259"/>
      <c r="N28" s="259"/>
      <c r="O28" s="259"/>
      <c r="P28" s="259"/>
      <c r="Q28" s="36"/>
      <c r="R28" s="36"/>
      <c r="S28" s="36"/>
      <c r="T28" s="36"/>
      <c r="U28" s="36"/>
      <c r="V28" s="36"/>
      <c r="W28" s="259" t="s">
        <v>43</v>
      </c>
      <c r="X28" s="259"/>
      <c r="Y28" s="259"/>
      <c r="Z28" s="259"/>
      <c r="AA28" s="259"/>
      <c r="AB28" s="259"/>
      <c r="AC28" s="259"/>
      <c r="AD28" s="259"/>
      <c r="AE28" s="259"/>
      <c r="AF28" s="36"/>
      <c r="AG28" s="36"/>
      <c r="AH28" s="36"/>
      <c r="AI28" s="36"/>
      <c r="AJ28" s="36"/>
      <c r="AK28" s="259" t="s">
        <v>44</v>
      </c>
      <c r="AL28" s="259"/>
      <c r="AM28" s="259"/>
      <c r="AN28" s="259"/>
      <c r="AO28" s="259"/>
      <c r="AP28" s="36"/>
      <c r="AQ28" s="36"/>
      <c r="AR28" s="39"/>
      <c r="BE28" s="249"/>
    </row>
    <row r="29" spans="1:71" s="3" customFormat="1" ht="14.45" customHeight="1">
      <c r="B29" s="40"/>
      <c r="C29" s="41"/>
      <c r="D29" s="29" t="s">
        <v>45</v>
      </c>
      <c r="E29" s="41"/>
      <c r="F29" s="29" t="s">
        <v>46</v>
      </c>
      <c r="G29" s="41"/>
      <c r="H29" s="41"/>
      <c r="I29" s="41"/>
      <c r="J29" s="41"/>
      <c r="K29" s="41"/>
      <c r="L29" s="243">
        <v>0.21</v>
      </c>
      <c r="M29" s="242"/>
      <c r="N29" s="242"/>
      <c r="O29" s="242"/>
      <c r="P29" s="242"/>
      <c r="Q29" s="41"/>
      <c r="R29" s="41"/>
      <c r="S29" s="41"/>
      <c r="T29" s="41"/>
      <c r="U29" s="41"/>
      <c r="V29" s="41"/>
      <c r="W29" s="241">
        <f>ROUND(AZ54, 2)</f>
        <v>559825</v>
      </c>
      <c r="X29" s="242"/>
      <c r="Y29" s="242"/>
      <c r="Z29" s="242"/>
      <c r="AA29" s="242"/>
      <c r="AB29" s="242"/>
      <c r="AC29" s="242"/>
      <c r="AD29" s="242"/>
      <c r="AE29" s="242"/>
      <c r="AF29" s="41"/>
      <c r="AG29" s="41"/>
      <c r="AH29" s="41"/>
      <c r="AI29" s="41"/>
      <c r="AJ29" s="41"/>
      <c r="AK29" s="241">
        <f>ROUND(AV54, 2)</f>
        <v>117563.25</v>
      </c>
      <c r="AL29" s="242"/>
      <c r="AM29" s="242"/>
      <c r="AN29" s="242"/>
      <c r="AO29" s="242"/>
      <c r="AP29" s="41"/>
      <c r="AQ29" s="41"/>
      <c r="AR29" s="42"/>
      <c r="BE29" s="250"/>
    </row>
    <row r="30" spans="1:71" s="3" customFormat="1" ht="14.45" customHeight="1">
      <c r="B30" s="40"/>
      <c r="C30" s="41"/>
      <c r="D30" s="41"/>
      <c r="E30" s="41"/>
      <c r="F30" s="29" t="s">
        <v>47</v>
      </c>
      <c r="G30" s="41"/>
      <c r="H30" s="41"/>
      <c r="I30" s="41"/>
      <c r="J30" s="41"/>
      <c r="K30" s="41"/>
      <c r="L30" s="243">
        <v>0.15</v>
      </c>
      <c r="M30" s="242"/>
      <c r="N30" s="242"/>
      <c r="O30" s="242"/>
      <c r="P30" s="242"/>
      <c r="Q30" s="41"/>
      <c r="R30" s="41"/>
      <c r="S30" s="41"/>
      <c r="T30" s="41"/>
      <c r="U30" s="41"/>
      <c r="V30" s="41"/>
      <c r="W30" s="241">
        <f>ROUND(BA54, 2)</f>
        <v>0</v>
      </c>
      <c r="X30" s="242"/>
      <c r="Y30" s="242"/>
      <c r="Z30" s="242"/>
      <c r="AA30" s="242"/>
      <c r="AB30" s="242"/>
      <c r="AC30" s="242"/>
      <c r="AD30" s="242"/>
      <c r="AE30" s="242"/>
      <c r="AF30" s="41"/>
      <c r="AG30" s="41"/>
      <c r="AH30" s="41"/>
      <c r="AI30" s="41"/>
      <c r="AJ30" s="41"/>
      <c r="AK30" s="241">
        <f>ROUND(AW54, 2)</f>
        <v>0</v>
      </c>
      <c r="AL30" s="242"/>
      <c r="AM30" s="242"/>
      <c r="AN30" s="242"/>
      <c r="AO30" s="242"/>
      <c r="AP30" s="41"/>
      <c r="AQ30" s="41"/>
      <c r="AR30" s="42"/>
      <c r="BE30" s="250"/>
    </row>
    <row r="31" spans="1:71" s="3" customFormat="1" ht="14.45" hidden="1" customHeight="1">
      <c r="B31" s="40"/>
      <c r="C31" s="41"/>
      <c r="D31" s="41"/>
      <c r="E31" s="41"/>
      <c r="F31" s="29" t="s">
        <v>48</v>
      </c>
      <c r="G31" s="41"/>
      <c r="H31" s="41"/>
      <c r="I31" s="41"/>
      <c r="J31" s="41"/>
      <c r="K31" s="41"/>
      <c r="L31" s="243">
        <v>0.21</v>
      </c>
      <c r="M31" s="242"/>
      <c r="N31" s="242"/>
      <c r="O31" s="242"/>
      <c r="P31" s="242"/>
      <c r="Q31" s="41"/>
      <c r="R31" s="41"/>
      <c r="S31" s="41"/>
      <c r="T31" s="41"/>
      <c r="U31" s="41"/>
      <c r="V31" s="41"/>
      <c r="W31" s="241">
        <f>ROUND(BB54, 2)</f>
        <v>0</v>
      </c>
      <c r="X31" s="242"/>
      <c r="Y31" s="242"/>
      <c r="Z31" s="242"/>
      <c r="AA31" s="242"/>
      <c r="AB31" s="242"/>
      <c r="AC31" s="242"/>
      <c r="AD31" s="242"/>
      <c r="AE31" s="242"/>
      <c r="AF31" s="41"/>
      <c r="AG31" s="41"/>
      <c r="AH31" s="41"/>
      <c r="AI31" s="41"/>
      <c r="AJ31" s="41"/>
      <c r="AK31" s="241">
        <v>0</v>
      </c>
      <c r="AL31" s="242"/>
      <c r="AM31" s="242"/>
      <c r="AN31" s="242"/>
      <c r="AO31" s="242"/>
      <c r="AP31" s="41"/>
      <c r="AQ31" s="41"/>
      <c r="AR31" s="42"/>
      <c r="BE31" s="250"/>
    </row>
    <row r="32" spans="1:71" s="3" customFormat="1" ht="14.45" hidden="1" customHeight="1">
      <c r="B32" s="40"/>
      <c r="C32" s="41"/>
      <c r="D32" s="41"/>
      <c r="E32" s="41"/>
      <c r="F32" s="29" t="s">
        <v>49</v>
      </c>
      <c r="G32" s="41"/>
      <c r="H32" s="41"/>
      <c r="I32" s="41"/>
      <c r="J32" s="41"/>
      <c r="K32" s="41"/>
      <c r="L32" s="243">
        <v>0.15</v>
      </c>
      <c r="M32" s="242"/>
      <c r="N32" s="242"/>
      <c r="O32" s="242"/>
      <c r="P32" s="242"/>
      <c r="Q32" s="41"/>
      <c r="R32" s="41"/>
      <c r="S32" s="41"/>
      <c r="T32" s="41"/>
      <c r="U32" s="41"/>
      <c r="V32" s="41"/>
      <c r="W32" s="241">
        <f>ROUND(BC54, 2)</f>
        <v>0</v>
      </c>
      <c r="X32" s="242"/>
      <c r="Y32" s="242"/>
      <c r="Z32" s="242"/>
      <c r="AA32" s="242"/>
      <c r="AB32" s="242"/>
      <c r="AC32" s="242"/>
      <c r="AD32" s="242"/>
      <c r="AE32" s="242"/>
      <c r="AF32" s="41"/>
      <c r="AG32" s="41"/>
      <c r="AH32" s="41"/>
      <c r="AI32" s="41"/>
      <c r="AJ32" s="41"/>
      <c r="AK32" s="241">
        <v>0</v>
      </c>
      <c r="AL32" s="242"/>
      <c r="AM32" s="242"/>
      <c r="AN32" s="242"/>
      <c r="AO32" s="242"/>
      <c r="AP32" s="41"/>
      <c r="AQ32" s="41"/>
      <c r="AR32" s="42"/>
      <c r="BE32" s="250"/>
    </row>
    <row r="33" spans="1:57" s="3" customFormat="1" ht="14.45" hidden="1" customHeight="1">
      <c r="B33" s="40"/>
      <c r="C33" s="41"/>
      <c r="D33" s="41"/>
      <c r="E33" s="41"/>
      <c r="F33" s="29" t="s">
        <v>50</v>
      </c>
      <c r="G33" s="41"/>
      <c r="H33" s="41"/>
      <c r="I33" s="41"/>
      <c r="J33" s="41"/>
      <c r="K33" s="41"/>
      <c r="L33" s="243">
        <v>0</v>
      </c>
      <c r="M33" s="242"/>
      <c r="N33" s="242"/>
      <c r="O33" s="242"/>
      <c r="P33" s="242"/>
      <c r="Q33" s="41"/>
      <c r="R33" s="41"/>
      <c r="S33" s="41"/>
      <c r="T33" s="41"/>
      <c r="U33" s="41"/>
      <c r="V33" s="41"/>
      <c r="W33" s="241">
        <f>ROUND(BD54, 2)</f>
        <v>0</v>
      </c>
      <c r="X33" s="242"/>
      <c r="Y33" s="242"/>
      <c r="Z33" s="242"/>
      <c r="AA33" s="242"/>
      <c r="AB33" s="242"/>
      <c r="AC33" s="242"/>
      <c r="AD33" s="242"/>
      <c r="AE33" s="242"/>
      <c r="AF33" s="41"/>
      <c r="AG33" s="41"/>
      <c r="AH33" s="41"/>
      <c r="AI33" s="41"/>
      <c r="AJ33" s="41"/>
      <c r="AK33" s="241">
        <v>0</v>
      </c>
      <c r="AL33" s="242"/>
      <c r="AM33" s="242"/>
      <c r="AN33" s="242"/>
      <c r="AO33" s="242"/>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47" t="s">
        <v>53</v>
      </c>
      <c r="Y35" s="245"/>
      <c r="Z35" s="245"/>
      <c r="AA35" s="245"/>
      <c r="AB35" s="245"/>
      <c r="AC35" s="45"/>
      <c r="AD35" s="45"/>
      <c r="AE35" s="45"/>
      <c r="AF35" s="45"/>
      <c r="AG35" s="45"/>
      <c r="AH35" s="45"/>
      <c r="AI35" s="45"/>
      <c r="AJ35" s="45"/>
      <c r="AK35" s="244">
        <f>SUM(AK26:AK33)</f>
        <v>677388.25</v>
      </c>
      <c r="AL35" s="245"/>
      <c r="AM35" s="245"/>
      <c r="AN35" s="245"/>
      <c r="AO35" s="246"/>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DP13</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64" t="str">
        <f>K6</f>
        <v>Dochlazení administrativních prostor ČNB - DP13 = E3P4 + E3P5</v>
      </c>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6" t="str">
        <f>IF(AN8= "","",AN8)</f>
        <v>1. 5. 2023</v>
      </c>
      <c r="AN47" s="266"/>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67" t="str">
        <f>IF(E17="","",E17)</f>
        <v>Bohemik s.r.o.</v>
      </c>
      <c r="AN49" s="268"/>
      <c r="AO49" s="268"/>
      <c r="AP49" s="268"/>
      <c r="AQ49" s="36"/>
      <c r="AR49" s="39"/>
      <c r="AS49" s="272" t="s">
        <v>55</v>
      </c>
      <c r="AT49" s="273"/>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67" t="str">
        <f>IF(E20="","",E20)</f>
        <v>Bohemik s.r.o.</v>
      </c>
      <c r="AN50" s="268"/>
      <c r="AO50" s="268"/>
      <c r="AP50" s="268"/>
      <c r="AQ50" s="36"/>
      <c r="AR50" s="39"/>
      <c r="AS50" s="274"/>
      <c r="AT50" s="275"/>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6"/>
      <c r="AT51" s="277"/>
      <c r="AU51" s="64"/>
      <c r="AV51" s="64"/>
      <c r="AW51" s="64"/>
      <c r="AX51" s="64"/>
      <c r="AY51" s="64"/>
      <c r="AZ51" s="64"/>
      <c r="BA51" s="64"/>
      <c r="BB51" s="64"/>
      <c r="BC51" s="64"/>
      <c r="BD51" s="65"/>
      <c r="BE51" s="34"/>
    </row>
    <row r="52" spans="1:91" s="2" customFormat="1" ht="29.25" customHeight="1">
      <c r="A52" s="34"/>
      <c r="B52" s="35"/>
      <c r="C52" s="278" t="s">
        <v>56</v>
      </c>
      <c r="D52" s="263"/>
      <c r="E52" s="263"/>
      <c r="F52" s="263"/>
      <c r="G52" s="263"/>
      <c r="H52" s="66"/>
      <c r="I52" s="262" t="s">
        <v>57</v>
      </c>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79" t="s">
        <v>58</v>
      </c>
      <c r="AH52" s="263"/>
      <c r="AI52" s="263"/>
      <c r="AJ52" s="263"/>
      <c r="AK52" s="263"/>
      <c r="AL52" s="263"/>
      <c r="AM52" s="263"/>
      <c r="AN52" s="262" t="s">
        <v>59</v>
      </c>
      <c r="AO52" s="263"/>
      <c r="AP52" s="263"/>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70">
        <f>ROUND(SUM(AG55:AG60),2)</f>
        <v>559825</v>
      </c>
      <c r="AH54" s="270"/>
      <c r="AI54" s="270"/>
      <c r="AJ54" s="270"/>
      <c r="AK54" s="270"/>
      <c r="AL54" s="270"/>
      <c r="AM54" s="270"/>
      <c r="AN54" s="271">
        <f t="shared" ref="AN54:AN60" si="0">SUM(AG54,AT54)</f>
        <v>677388.25</v>
      </c>
      <c r="AO54" s="271"/>
      <c r="AP54" s="271"/>
      <c r="AQ54" s="78" t="s">
        <v>18</v>
      </c>
      <c r="AR54" s="79"/>
      <c r="AS54" s="80">
        <f>ROUND(SUM(AS55:AS60),2)</f>
        <v>0</v>
      </c>
      <c r="AT54" s="81">
        <f t="shared" ref="AT54:AT60" si="1">ROUND(SUM(AV54:AW54),2)</f>
        <v>117563.25</v>
      </c>
      <c r="AU54" s="82">
        <f>ROUND(SUM(AU55:AU60),5)</f>
        <v>0</v>
      </c>
      <c r="AV54" s="81">
        <f>ROUND(AZ54*L29,2)</f>
        <v>117563.25</v>
      </c>
      <c r="AW54" s="81">
        <f>ROUND(BA54*L30,2)</f>
        <v>0</v>
      </c>
      <c r="AX54" s="81">
        <f>ROUND(BB54*L29,2)</f>
        <v>0</v>
      </c>
      <c r="AY54" s="81">
        <f>ROUND(BC54*L30,2)</f>
        <v>0</v>
      </c>
      <c r="AZ54" s="81">
        <f>ROUND(SUM(AZ55:AZ60),2)</f>
        <v>559825</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69" t="s">
        <v>80</v>
      </c>
      <c r="E55" s="269"/>
      <c r="F55" s="269"/>
      <c r="G55" s="269"/>
      <c r="H55" s="269"/>
      <c r="I55" s="89"/>
      <c r="J55" s="269" t="s">
        <v>81</v>
      </c>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0">
        <f>'D1.1 - Stavba - DP13'!J30</f>
        <v>0</v>
      </c>
      <c r="AH55" s="261"/>
      <c r="AI55" s="261"/>
      <c r="AJ55" s="261"/>
      <c r="AK55" s="261"/>
      <c r="AL55" s="261"/>
      <c r="AM55" s="261"/>
      <c r="AN55" s="260">
        <f t="shared" si="0"/>
        <v>0</v>
      </c>
      <c r="AO55" s="261"/>
      <c r="AP55" s="261"/>
      <c r="AQ55" s="90" t="s">
        <v>82</v>
      </c>
      <c r="AR55" s="91"/>
      <c r="AS55" s="92">
        <v>0</v>
      </c>
      <c r="AT55" s="93">
        <f t="shared" si="1"/>
        <v>0</v>
      </c>
      <c r="AU55" s="94">
        <f>'D1.1 - Stavba - DP13'!P98</f>
        <v>0</v>
      </c>
      <c r="AV55" s="93">
        <f>'D1.1 - Stavba - DP13'!J33</f>
        <v>0</v>
      </c>
      <c r="AW55" s="93">
        <f>'D1.1 - Stavba - DP13'!J34</f>
        <v>0</v>
      </c>
      <c r="AX55" s="93">
        <f>'D1.1 - Stavba - DP13'!J35</f>
        <v>0</v>
      </c>
      <c r="AY55" s="93">
        <f>'D1.1 - Stavba - DP13'!J36</f>
        <v>0</v>
      </c>
      <c r="AZ55" s="93">
        <f>'D1.1 - Stavba - DP13'!F33</f>
        <v>0</v>
      </c>
      <c r="BA55" s="93">
        <f>'D1.1 - Stavba - DP13'!F34</f>
        <v>0</v>
      </c>
      <c r="BB55" s="93">
        <f>'D1.1 - Stavba - DP13'!F35</f>
        <v>0</v>
      </c>
      <c r="BC55" s="93">
        <f>'D1.1 - Stavba - DP13'!F36</f>
        <v>0</v>
      </c>
      <c r="BD55" s="95">
        <f>'D1.1 - Stavba - DP13'!F37</f>
        <v>0</v>
      </c>
      <c r="BT55" s="96" t="s">
        <v>83</v>
      </c>
      <c r="BV55" s="96" t="s">
        <v>77</v>
      </c>
      <c r="BW55" s="96" t="s">
        <v>84</v>
      </c>
      <c r="BX55" s="96" t="s">
        <v>5</v>
      </c>
      <c r="CL55" s="96" t="s">
        <v>18</v>
      </c>
      <c r="CM55" s="96" t="s">
        <v>85</v>
      </c>
    </row>
    <row r="56" spans="1:91" s="7" customFormat="1" ht="16.5" customHeight="1">
      <c r="A56" s="86" t="s">
        <v>79</v>
      </c>
      <c r="B56" s="87"/>
      <c r="C56" s="88"/>
      <c r="D56" s="269" t="s">
        <v>86</v>
      </c>
      <c r="E56" s="269"/>
      <c r="F56" s="269"/>
      <c r="G56" s="269"/>
      <c r="H56" s="269"/>
      <c r="I56" s="89"/>
      <c r="J56" s="269" t="s">
        <v>87</v>
      </c>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0">
        <f>'D1.4.1 - Zdravotně techni...'!J30</f>
        <v>0</v>
      </c>
      <c r="AH56" s="261"/>
      <c r="AI56" s="261"/>
      <c r="AJ56" s="261"/>
      <c r="AK56" s="261"/>
      <c r="AL56" s="261"/>
      <c r="AM56" s="261"/>
      <c r="AN56" s="260">
        <f t="shared" si="0"/>
        <v>0</v>
      </c>
      <c r="AO56" s="261"/>
      <c r="AP56" s="261"/>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69" t="s">
        <v>89</v>
      </c>
      <c r="E57" s="269"/>
      <c r="F57" s="269"/>
      <c r="G57" s="269"/>
      <c r="H57" s="269"/>
      <c r="I57" s="89"/>
      <c r="J57" s="269" t="s">
        <v>90</v>
      </c>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0">
        <f>'D1.4.2 - Chlazení - DP13'!J30</f>
        <v>0</v>
      </c>
      <c r="AH57" s="261"/>
      <c r="AI57" s="261"/>
      <c r="AJ57" s="261"/>
      <c r="AK57" s="261"/>
      <c r="AL57" s="261"/>
      <c r="AM57" s="261"/>
      <c r="AN57" s="260">
        <f t="shared" si="0"/>
        <v>0</v>
      </c>
      <c r="AO57" s="261"/>
      <c r="AP57" s="261"/>
      <c r="AQ57" s="90" t="s">
        <v>82</v>
      </c>
      <c r="AR57" s="91"/>
      <c r="AS57" s="92">
        <v>0</v>
      </c>
      <c r="AT57" s="93">
        <f t="shared" si="1"/>
        <v>0</v>
      </c>
      <c r="AU57" s="94">
        <f>'D1.4.2 - Chlazení - DP13'!P90</f>
        <v>0</v>
      </c>
      <c r="AV57" s="93">
        <f>'D1.4.2 - Chlazení - DP13'!J33</f>
        <v>0</v>
      </c>
      <c r="AW57" s="93">
        <f>'D1.4.2 - Chlazení - DP13'!J34</f>
        <v>0</v>
      </c>
      <c r="AX57" s="93">
        <f>'D1.4.2 - Chlazení - DP13'!J35</f>
        <v>0</v>
      </c>
      <c r="AY57" s="93">
        <f>'D1.4.2 - Chlazení - DP13'!J36</f>
        <v>0</v>
      </c>
      <c r="AZ57" s="93">
        <f>'D1.4.2 - Chlazení - DP13'!F33</f>
        <v>0</v>
      </c>
      <c r="BA57" s="93">
        <f>'D1.4.2 - Chlazení - DP13'!F34</f>
        <v>0</v>
      </c>
      <c r="BB57" s="93">
        <f>'D1.4.2 - Chlazení - DP13'!F35</f>
        <v>0</v>
      </c>
      <c r="BC57" s="93">
        <f>'D1.4.2 - Chlazení - DP13'!F36</f>
        <v>0</v>
      </c>
      <c r="BD57" s="95">
        <f>'D1.4.2 - Chlazení - DP13'!F37</f>
        <v>0</v>
      </c>
      <c r="BT57" s="96" t="s">
        <v>83</v>
      </c>
      <c r="BV57" s="96" t="s">
        <v>77</v>
      </c>
      <c r="BW57" s="96" t="s">
        <v>91</v>
      </c>
      <c r="BX57" s="96" t="s">
        <v>5</v>
      </c>
      <c r="CL57" s="96" t="s">
        <v>18</v>
      </c>
      <c r="CM57" s="96" t="s">
        <v>85</v>
      </c>
    </row>
    <row r="58" spans="1:91" s="7" customFormat="1" ht="16.5" customHeight="1">
      <c r="A58" s="86" t="s">
        <v>79</v>
      </c>
      <c r="B58" s="87"/>
      <c r="C58" s="88"/>
      <c r="D58" s="269" t="s">
        <v>92</v>
      </c>
      <c r="E58" s="269"/>
      <c r="F58" s="269"/>
      <c r="G58" s="269"/>
      <c r="H58" s="269"/>
      <c r="I58" s="89"/>
      <c r="J58" s="269" t="s">
        <v>93</v>
      </c>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0">
        <f>'D1.4.3 - Vzduchotechnika ...'!J30</f>
        <v>0</v>
      </c>
      <c r="AH58" s="261"/>
      <c r="AI58" s="261"/>
      <c r="AJ58" s="261"/>
      <c r="AK58" s="261"/>
      <c r="AL58" s="261"/>
      <c r="AM58" s="261"/>
      <c r="AN58" s="260">
        <f t="shared" si="0"/>
        <v>0</v>
      </c>
      <c r="AO58" s="261"/>
      <c r="AP58" s="261"/>
      <c r="AQ58" s="90" t="s">
        <v>82</v>
      </c>
      <c r="AR58" s="91"/>
      <c r="AS58" s="92">
        <v>0</v>
      </c>
      <c r="AT58" s="93">
        <f t="shared" si="1"/>
        <v>0</v>
      </c>
      <c r="AU58" s="94">
        <f>'D1.4.3 - Vzduchotechnika ...'!P85</f>
        <v>0</v>
      </c>
      <c r="AV58" s="93">
        <f>'D1.4.3 - Vzduchotechnika ...'!J33</f>
        <v>0</v>
      </c>
      <c r="AW58" s="93">
        <f>'D1.4.3 - Vzduchotechnika ...'!J34</f>
        <v>0</v>
      </c>
      <c r="AX58" s="93">
        <f>'D1.4.3 - Vzduchotechnika ...'!J35</f>
        <v>0</v>
      </c>
      <c r="AY58" s="93">
        <f>'D1.4.3 - Vzduchotechnika ...'!J36</f>
        <v>0</v>
      </c>
      <c r="AZ58" s="93">
        <f>'D1.4.3 - Vzduchotechnika ...'!F33</f>
        <v>0</v>
      </c>
      <c r="BA58" s="93">
        <f>'D1.4.3 - Vzduchotechnika ...'!F34</f>
        <v>0</v>
      </c>
      <c r="BB58" s="93">
        <f>'D1.4.3 - Vzduchotechnika ...'!F35</f>
        <v>0</v>
      </c>
      <c r="BC58" s="93">
        <f>'D1.4.3 - Vzduchotechnika ...'!F36</f>
        <v>0</v>
      </c>
      <c r="BD58" s="95">
        <f>'D1.4.3 - Vzduchotechnika ...'!F37</f>
        <v>0</v>
      </c>
      <c r="BT58" s="96" t="s">
        <v>83</v>
      </c>
      <c r="BV58" s="96" t="s">
        <v>77</v>
      </c>
      <c r="BW58" s="96" t="s">
        <v>94</v>
      </c>
      <c r="BX58" s="96" t="s">
        <v>5</v>
      </c>
      <c r="CL58" s="96" t="s">
        <v>18</v>
      </c>
      <c r="CM58" s="96" t="s">
        <v>85</v>
      </c>
    </row>
    <row r="59" spans="1:91" s="7" customFormat="1" ht="16.5" customHeight="1">
      <c r="A59" s="86" t="s">
        <v>79</v>
      </c>
      <c r="B59" s="87"/>
      <c r="C59" s="88"/>
      <c r="D59" s="269" t="s">
        <v>95</v>
      </c>
      <c r="E59" s="269"/>
      <c r="F59" s="269"/>
      <c r="G59" s="269"/>
      <c r="H59" s="269"/>
      <c r="I59" s="89"/>
      <c r="J59" s="269" t="s">
        <v>96</v>
      </c>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0">
        <f>'D1.4.4 - Elektroinstalace...'!J30</f>
        <v>418740</v>
      </c>
      <c r="AH59" s="261"/>
      <c r="AI59" s="261"/>
      <c r="AJ59" s="261"/>
      <c r="AK59" s="261"/>
      <c r="AL59" s="261"/>
      <c r="AM59" s="261"/>
      <c r="AN59" s="260">
        <f t="shared" si="0"/>
        <v>506675.4</v>
      </c>
      <c r="AO59" s="261"/>
      <c r="AP59" s="261"/>
      <c r="AQ59" s="90" t="s">
        <v>82</v>
      </c>
      <c r="AR59" s="91"/>
      <c r="AS59" s="92">
        <v>0</v>
      </c>
      <c r="AT59" s="93">
        <f t="shared" si="1"/>
        <v>87935.4</v>
      </c>
      <c r="AU59" s="94">
        <f>'D1.4.4 - Elektroinstalace...'!P86</f>
        <v>0</v>
      </c>
      <c r="AV59" s="93">
        <f>'D1.4.4 - Elektroinstalace...'!J33</f>
        <v>87935.4</v>
      </c>
      <c r="AW59" s="93">
        <f>'D1.4.4 - Elektroinstalace...'!J34</f>
        <v>0</v>
      </c>
      <c r="AX59" s="93">
        <f>'D1.4.4 - Elektroinstalace...'!J35</f>
        <v>0</v>
      </c>
      <c r="AY59" s="93">
        <f>'D1.4.4 - Elektroinstalace...'!J36</f>
        <v>0</v>
      </c>
      <c r="AZ59" s="93">
        <f>'D1.4.4 - Elektroinstalace...'!F33</f>
        <v>418740</v>
      </c>
      <c r="BA59" s="93">
        <f>'D1.4.4 - Elektroinstalace...'!F34</f>
        <v>0</v>
      </c>
      <c r="BB59" s="93">
        <f>'D1.4.4 - Elektroinstalace...'!F35</f>
        <v>0</v>
      </c>
      <c r="BC59" s="93">
        <f>'D1.4.4 - Elektroinstalace...'!F36</f>
        <v>0</v>
      </c>
      <c r="BD59" s="95">
        <f>'D1.4.4 - Elektroinstalace...'!F37</f>
        <v>0</v>
      </c>
      <c r="BT59" s="96" t="s">
        <v>83</v>
      </c>
      <c r="BV59" s="96" t="s">
        <v>77</v>
      </c>
      <c r="BW59" s="96" t="s">
        <v>97</v>
      </c>
      <c r="BX59" s="96" t="s">
        <v>5</v>
      </c>
      <c r="CL59" s="96" t="s">
        <v>18</v>
      </c>
      <c r="CM59" s="96" t="s">
        <v>85</v>
      </c>
    </row>
    <row r="60" spans="1:91" s="7" customFormat="1" ht="16.5" customHeight="1">
      <c r="A60" s="86" t="s">
        <v>79</v>
      </c>
      <c r="B60" s="87"/>
      <c r="C60" s="88"/>
      <c r="D60" s="269" t="s">
        <v>98</v>
      </c>
      <c r="E60" s="269"/>
      <c r="F60" s="269"/>
      <c r="G60" s="269"/>
      <c r="H60" s="269"/>
      <c r="I60" s="89"/>
      <c r="J60" s="269" t="s">
        <v>99</v>
      </c>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0">
        <f>'D1.4.5 - Měření a regulac...'!J30</f>
        <v>141085</v>
      </c>
      <c r="AH60" s="261"/>
      <c r="AI60" s="261"/>
      <c r="AJ60" s="261"/>
      <c r="AK60" s="261"/>
      <c r="AL60" s="261"/>
      <c r="AM60" s="261"/>
      <c r="AN60" s="260">
        <f t="shared" si="0"/>
        <v>170712.85</v>
      </c>
      <c r="AO60" s="261"/>
      <c r="AP60" s="261"/>
      <c r="AQ60" s="90" t="s">
        <v>82</v>
      </c>
      <c r="AR60" s="91"/>
      <c r="AS60" s="97">
        <v>0</v>
      </c>
      <c r="AT60" s="98">
        <f t="shared" si="1"/>
        <v>29627.85</v>
      </c>
      <c r="AU60" s="99">
        <f>'D1.4.5 - Měření a regulac...'!P85</f>
        <v>0</v>
      </c>
      <c r="AV60" s="98">
        <f>'D1.4.5 - Měření a regulac...'!J33</f>
        <v>29627.85</v>
      </c>
      <c r="AW60" s="98">
        <f>'D1.4.5 - Měření a regulac...'!J34</f>
        <v>0</v>
      </c>
      <c r="AX60" s="98">
        <f>'D1.4.5 - Měření a regulac...'!J35</f>
        <v>0</v>
      </c>
      <c r="AY60" s="98">
        <f>'D1.4.5 - Měření a regulac...'!J36</f>
        <v>0</v>
      </c>
      <c r="AZ60" s="98">
        <f>'D1.4.5 - Měření a regulac...'!F33</f>
        <v>141085</v>
      </c>
      <c r="BA60" s="98">
        <f>'D1.4.5 - Měření a regulac...'!F34</f>
        <v>0</v>
      </c>
      <c r="BB60" s="98">
        <f>'D1.4.5 - Měření a regulac...'!F35</f>
        <v>0</v>
      </c>
      <c r="BC60" s="98">
        <f>'D1.4.5 - Měření a regulac...'!F36</f>
        <v>0</v>
      </c>
      <c r="BD60" s="100">
        <f>'D1.4.5 - Měření a regulac...'!F37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KckqJhHtuKJ7xjVx772g4qCCVDPc2HnVtw98mdXKBUrvhY95e7hivLaFBzn8oOIgdaPdVJDSS+RSj5NWKzmy4w==" saltValue="mmt3O5uXdY+asDUi3aKjFw==" spinCount="100000" sheet="1" objects="1" scenarios="1"/>
  <mergeCells count="62">
    <mergeCell ref="AS49:AT51"/>
    <mergeCell ref="AM50:AP50"/>
    <mergeCell ref="D57:H57"/>
    <mergeCell ref="J57:AF57"/>
    <mergeCell ref="AG57:AM57"/>
    <mergeCell ref="C52:G52"/>
    <mergeCell ref="AG52:AM52"/>
    <mergeCell ref="I52:AF52"/>
    <mergeCell ref="D55:H55"/>
    <mergeCell ref="AG55:AM55"/>
    <mergeCell ref="J55:AF55"/>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K30:AO30"/>
    <mergeCell ref="L30:P30"/>
    <mergeCell ref="W30:AE30"/>
    <mergeCell ref="L31:P31"/>
    <mergeCell ref="AN60:AP60"/>
    <mergeCell ref="AG60:AM60"/>
    <mergeCell ref="AN57:AP57"/>
    <mergeCell ref="AN52:AP52"/>
    <mergeCell ref="AN55:AP55"/>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D1.1 - Stavba - DP13'!C2" display="/" xr:uid="{00000000-0004-0000-0000-000000000000}"/>
    <hyperlink ref="A56" location="'D1.4.1 - Zdravotně techni...'!C2" display="/" xr:uid="{00000000-0004-0000-0000-000001000000}"/>
    <hyperlink ref="A57" location="'D1.4.2 - Chlazení - DP13'!C2" display="/" xr:uid="{00000000-0004-0000-0000-000002000000}"/>
    <hyperlink ref="A58" location="'D1.4.3 - Vzduchotechnika ...'!C2" display="/" xr:uid="{00000000-0004-0000-0000-000003000000}"/>
    <hyperlink ref="A59" location="'D1.4.4 - Elektroinstalace...'!C2" display="/" xr:uid="{00000000-0004-0000-0000-000004000000}"/>
    <hyperlink ref="A60" location="'D1.4.5 - Měření a regulac...'!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41"/>
  <sheetViews>
    <sheetView showGridLines="0" topLeftCell="A89" workbookViewId="0">
      <selection activeCell="I107" sqref="I10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103</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ROUND(J98,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ROUND((SUM(BE98:BE440)),  2)</f>
        <v>0</v>
      </c>
      <c r="G33" s="34"/>
      <c r="H33" s="34"/>
      <c r="I33" s="118">
        <v>0.21</v>
      </c>
      <c r="J33" s="117">
        <f>ROUND(((SUM(BE98:BE440))*I33),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ROUND((SUM(BF98:BF440)),  2)</f>
        <v>0</v>
      </c>
      <c r="G34" s="34"/>
      <c r="H34" s="34"/>
      <c r="I34" s="118">
        <v>0.15</v>
      </c>
      <c r="J34" s="117">
        <f>ROUND(((SUM(BF98:BF440))*I34),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ROUND((SUM(BG98:BG440)),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ROUND((SUM(BH98:BH440)),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ROUND((SUM(BI98:BI440)),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D1.1 - Stavba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J98</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J99</f>
        <v>0</v>
      </c>
      <c r="K60" s="135"/>
      <c r="L60" s="139"/>
    </row>
    <row r="61" spans="1:47" s="10" customFormat="1" ht="19.899999999999999" customHeight="1">
      <c r="B61" s="140"/>
      <c r="C61" s="141"/>
      <c r="D61" s="142" t="s">
        <v>111</v>
      </c>
      <c r="E61" s="143"/>
      <c r="F61" s="143"/>
      <c r="G61" s="143"/>
      <c r="H61" s="143"/>
      <c r="I61" s="143"/>
      <c r="J61" s="144">
        <f>J100</f>
        <v>0</v>
      </c>
      <c r="K61" s="141"/>
      <c r="L61" s="145"/>
    </row>
    <row r="62" spans="1:47" s="10" customFormat="1" ht="19.899999999999999" customHeight="1">
      <c r="B62" s="140"/>
      <c r="C62" s="141"/>
      <c r="D62" s="142" t="s">
        <v>112</v>
      </c>
      <c r="E62" s="143"/>
      <c r="F62" s="143"/>
      <c r="G62" s="143"/>
      <c r="H62" s="143"/>
      <c r="I62" s="143"/>
      <c r="J62" s="144">
        <f>J120</f>
        <v>0</v>
      </c>
      <c r="K62" s="141"/>
      <c r="L62" s="145"/>
    </row>
    <row r="63" spans="1:47" s="10" customFormat="1" ht="19.899999999999999" customHeight="1">
      <c r="B63" s="140"/>
      <c r="C63" s="141"/>
      <c r="D63" s="142" t="s">
        <v>113</v>
      </c>
      <c r="E63" s="143"/>
      <c r="F63" s="143"/>
      <c r="G63" s="143"/>
      <c r="H63" s="143"/>
      <c r="I63" s="143"/>
      <c r="J63" s="144">
        <f>J189</f>
        <v>0</v>
      </c>
      <c r="K63" s="141"/>
      <c r="L63" s="145"/>
    </row>
    <row r="64" spans="1:47" s="10" customFormat="1" ht="19.899999999999999" customHeight="1">
      <c r="B64" s="140"/>
      <c r="C64" s="141"/>
      <c r="D64" s="142" t="s">
        <v>114</v>
      </c>
      <c r="E64" s="143"/>
      <c r="F64" s="143"/>
      <c r="G64" s="143"/>
      <c r="H64" s="143"/>
      <c r="I64" s="143"/>
      <c r="J64" s="144">
        <f>J243</f>
        <v>0</v>
      </c>
      <c r="K64" s="141"/>
      <c r="L64" s="145"/>
    </row>
    <row r="65" spans="1:31" s="10" customFormat="1" ht="19.899999999999999" customHeight="1">
      <c r="B65" s="140"/>
      <c r="C65" s="141"/>
      <c r="D65" s="142" t="s">
        <v>115</v>
      </c>
      <c r="E65" s="143"/>
      <c r="F65" s="143"/>
      <c r="G65" s="143"/>
      <c r="H65" s="143"/>
      <c r="I65" s="143"/>
      <c r="J65" s="144">
        <f>J255</f>
        <v>0</v>
      </c>
      <c r="K65" s="141"/>
      <c r="L65" s="145"/>
    </row>
    <row r="66" spans="1:31" s="9" customFormat="1" ht="24.95" customHeight="1">
      <c r="B66" s="134"/>
      <c r="C66" s="135"/>
      <c r="D66" s="136" t="s">
        <v>116</v>
      </c>
      <c r="E66" s="137"/>
      <c r="F66" s="137"/>
      <c r="G66" s="137"/>
      <c r="H66" s="137"/>
      <c r="I66" s="137"/>
      <c r="J66" s="138">
        <f>J258</f>
        <v>0</v>
      </c>
      <c r="K66" s="135"/>
      <c r="L66" s="139"/>
    </row>
    <row r="67" spans="1:31" s="10" customFormat="1" ht="19.899999999999999" customHeight="1">
      <c r="B67" s="140"/>
      <c r="C67" s="141"/>
      <c r="D67" s="142" t="s">
        <v>117</v>
      </c>
      <c r="E67" s="143"/>
      <c r="F67" s="143"/>
      <c r="G67" s="143"/>
      <c r="H67" s="143"/>
      <c r="I67" s="143"/>
      <c r="J67" s="144">
        <f>J259</f>
        <v>0</v>
      </c>
      <c r="K67" s="141"/>
      <c r="L67" s="145"/>
    </row>
    <row r="68" spans="1:31" s="10" customFormat="1" ht="19.899999999999999" customHeight="1">
      <c r="B68" s="140"/>
      <c r="C68" s="141"/>
      <c r="D68" s="142" t="s">
        <v>118</v>
      </c>
      <c r="E68" s="143"/>
      <c r="F68" s="143"/>
      <c r="G68" s="143"/>
      <c r="H68" s="143"/>
      <c r="I68" s="143"/>
      <c r="J68" s="144">
        <f>J270</f>
        <v>0</v>
      </c>
      <c r="K68" s="141"/>
      <c r="L68" s="145"/>
    </row>
    <row r="69" spans="1:31" s="10" customFormat="1" ht="19.899999999999999" customHeight="1">
      <c r="B69" s="140"/>
      <c r="C69" s="141"/>
      <c r="D69" s="142" t="s">
        <v>119</v>
      </c>
      <c r="E69" s="143"/>
      <c r="F69" s="143"/>
      <c r="G69" s="143"/>
      <c r="H69" s="143"/>
      <c r="I69" s="143"/>
      <c r="J69" s="144">
        <f>J324</f>
        <v>0</v>
      </c>
      <c r="K69" s="141"/>
      <c r="L69" s="145"/>
    </row>
    <row r="70" spans="1:31" s="10" customFormat="1" ht="19.899999999999999" customHeight="1">
      <c r="B70" s="140"/>
      <c r="C70" s="141"/>
      <c r="D70" s="142" t="s">
        <v>120</v>
      </c>
      <c r="E70" s="143"/>
      <c r="F70" s="143"/>
      <c r="G70" s="143"/>
      <c r="H70" s="143"/>
      <c r="I70" s="143"/>
      <c r="J70" s="144">
        <f>J359</f>
        <v>0</v>
      </c>
      <c r="K70" s="141"/>
      <c r="L70" s="145"/>
    </row>
    <row r="71" spans="1:31" s="10" customFormat="1" ht="19.899999999999999" customHeight="1">
      <c r="B71" s="140"/>
      <c r="C71" s="141"/>
      <c r="D71" s="142" t="s">
        <v>121</v>
      </c>
      <c r="E71" s="143"/>
      <c r="F71" s="143"/>
      <c r="G71" s="143"/>
      <c r="H71" s="143"/>
      <c r="I71" s="143"/>
      <c r="J71" s="144">
        <f>J376</f>
        <v>0</v>
      </c>
      <c r="K71" s="141"/>
      <c r="L71" s="145"/>
    </row>
    <row r="72" spans="1:31" s="10" customFormat="1" ht="19.899999999999999" customHeight="1">
      <c r="B72" s="140"/>
      <c r="C72" s="141"/>
      <c r="D72" s="142" t="s">
        <v>122</v>
      </c>
      <c r="E72" s="143"/>
      <c r="F72" s="143"/>
      <c r="G72" s="143"/>
      <c r="H72" s="143"/>
      <c r="I72" s="143"/>
      <c r="J72" s="144">
        <f>J391</f>
        <v>0</v>
      </c>
      <c r="K72" s="141"/>
      <c r="L72" s="145"/>
    </row>
    <row r="73" spans="1:31" s="9" customFormat="1" ht="24.95" customHeight="1">
      <c r="B73" s="134"/>
      <c r="C73" s="135"/>
      <c r="D73" s="136" t="s">
        <v>123</v>
      </c>
      <c r="E73" s="137"/>
      <c r="F73" s="137"/>
      <c r="G73" s="137"/>
      <c r="H73" s="137"/>
      <c r="I73" s="137"/>
      <c r="J73" s="138">
        <f>J411</f>
        <v>0</v>
      </c>
      <c r="K73" s="135"/>
      <c r="L73" s="139"/>
    </row>
    <row r="74" spans="1:31" s="10" customFormat="1" ht="19.899999999999999" customHeight="1">
      <c r="B74" s="140"/>
      <c r="C74" s="141"/>
      <c r="D74" s="142" t="s">
        <v>124</v>
      </c>
      <c r="E74" s="143"/>
      <c r="F74" s="143"/>
      <c r="G74" s="143"/>
      <c r="H74" s="143"/>
      <c r="I74" s="143"/>
      <c r="J74" s="144">
        <f>J412</f>
        <v>0</v>
      </c>
      <c r="K74" s="141"/>
      <c r="L74" s="145"/>
    </row>
    <row r="75" spans="1:31" s="10" customFormat="1" ht="19.899999999999999" customHeight="1">
      <c r="B75" s="140"/>
      <c r="C75" s="141"/>
      <c r="D75" s="142" t="s">
        <v>125</v>
      </c>
      <c r="E75" s="143"/>
      <c r="F75" s="143"/>
      <c r="G75" s="143"/>
      <c r="H75" s="143"/>
      <c r="I75" s="143"/>
      <c r="J75" s="144">
        <f>J415</f>
        <v>0</v>
      </c>
      <c r="K75" s="141"/>
      <c r="L75" s="145"/>
    </row>
    <row r="76" spans="1:31" s="10" customFormat="1" ht="19.899999999999999" customHeight="1">
      <c r="B76" s="140"/>
      <c r="C76" s="141"/>
      <c r="D76" s="142" t="s">
        <v>126</v>
      </c>
      <c r="E76" s="143"/>
      <c r="F76" s="143"/>
      <c r="G76" s="143"/>
      <c r="H76" s="143"/>
      <c r="I76" s="143"/>
      <c r="J76" s="144">
        <f>J419</f>
        <v>0</v>
      </c>
      <c r="K76" s="141"/>
      <c r="L76" s="145"/>
    </row>
    <row r="77" spans="1:31" s="10" customFormat="1" ht="19.899999999999999" customHeight="1">
      <c r="B77" s="140"/>
      <c r="C77" s="141"/>
      <c r="D77" s="142" t="s">
        <v>127</v>
      </c>
      <c r="E77" s="143"/>
      <c r="F77" s="143"/>
      <c r="G77" s="143"/>
      <c r="H77" s="143"/>
      <c r="I77" s="143"/>
      <c r="J77" s="144">
        <f>J422</f>
        <v>0</v>
      </c>
      <c r="K77" s="141"/>
      <c r="L77" s="145"/>
    </row>
    <row r="78" spans="1:31" s="10" customFormat="1" ht="19.899999999999999" customHeight="1">
      <c r="B78" s="140"/>
      <c r="C78" s="141"/>
      <c r="D78" s="142" t="s">
        <v>128</v>
      </c>
      <c r="E78" s="143"/>
      <c r="F78" s="143"/>
      <c r="G78" s="143"/>
      <c r="H78" s="143"/>
      <c r="I78" s="143"/>
      <c r="J78" s="144">
        <f>J426</f>
        <v>0</v>
      </c>
      <c r="K78" s="141"/>
      <c r="L78" s="145"/>
    </row>
    <row r="79" spans="1:31" s="2" customFormat="1" ht="21.7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6.95" customHeight="1">
      <c r="A80" s="34"/>
      <c r="B80" s="47"/>
      <c r="C80" s="48"/>
      <c r="D80" s="48"/>
      <c r="E80" s="48"/>
      <c r="F80" s="48"/>
      <c r="G80" s="48"/>
      <c r="H80" s="48"/>
      <c r="I80" s="48"/>
      <c r="J80" s="48"/>
      <c r="K80" s="48"/>
      <c r="L80" s="106"/>
      <c r="S80" s="34"/>
      <c r="T80" s="34"/>
      <c r="U80" s="34"/>
      <c r="V80" s="34"/>
      <c r="W80" s="34"/>
      <c r="X80" s="34"/>
      <c r="Y80" s="34"/>
      <c r="Z80" s="34"/>
      <c r="AA80" s="34"/>
      <c r="AB80" s="34"/>
      <c r="AC80" s="34"/>
      <c r="AD80" s="34"/>
      <c r="AE80" s="34"/>
    </row>
    <row r="84" spans="1:31" s="2" customFormat="1" ht="6.95" customHeight="1">
      <c r="A84" s="34"/>
      <c r="B84" s="49"/>
      <c r="C84" s="50"/>
      <c r="D84" s="50"/>
      <c r="E84" s="50"/>
      <c r="F84" s="50"/>
      <c r="G84" s="50"/>
      <c r="H84" s="50"/>
      <c r="I84" s="50"/>
      <c r="J84" s="50"/>
      <c r="K84" s="50"/>
      <c r="L84" s="106"/>
      <c r="S84" s="34"/>
      <c r="T84" s="34"/>
      <c r="U84" s="34"/>
      <c r="V84" s="34"/>
      <c r="W84" s="34"/>
      <c r="X84" s="34"/>
      <c r="Y84" s="34"/>
      <c r="Z84" s="34"/>
      <c r="AA84" s="34"/>
      <c r="AB84" s="34"/>
      <c r="AC84" s="34"/>
      <c r="AD84" s="34"/>
      <c r="AE84" s="34"/>
    </row>
    <row r="85" spans="1:31" s="2" customFormat="1" ht="24.95" customHeight="1">
      <c r="A85" s="34"/>
      <c r="B85" s="35"/>
      <c r="C85" s="23" t="s">
        <v>129</v>
      </c>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6.95" customHeight="1">
      <c r="A86" s="34"/>
      <c r="B86" s="35"/>
      <c r="C86" s="36"/>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2" customHeight="1">
      <c r="A87" s="34"/>
      <c r="B87" s="35"/>
      <c r="C87" s="29" t="s">
        <v>15</v>
      </c>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6.5" customHeight="1">
      <c r="A88" s="34"/>
      <c r="B88" s="35"/>
      <c r="C88" s="36"/>
      <c r="D88" s="36"/>
      <c r="E88" s="281" t="str">
        <f>E7</f>
        <v>Dochlazení administrativních prostor ČNB - DP13 = E3P4 + E3P5</v>
      </c>
      <c r="F88" s="282"/>
      <c r="G88" s="282"/>
      <c r="H88" s="282"/>
      <c r="I88" s="36"/>
      <c r="J88" s="36"/>
      <c r="K88" s="36"/>
      <c r="L88" s="106"/>
      <c r="S88" s="34"/>
      <c r="T88" s="34"/>
      <c r="U88" s="34"/>
      <c r="V88" s="34"/>
      <c r="W88" s="34"/>
      <c r="X88" s="34"/>
      <c r="Y88" s="34"/>
      <c r="Z88" s="34"/>
      <c r="AA88" s="34"/>
      <c r="AB88" s="34"/>
      <c r="AC88" s="34"/>
      <c r="AD88" s="34"/>
      <c r="AE88" s="34"/>
    </row>
    <row r="89" spans="1:31" s="2" customFormat="1" ht="12" customHeight="1">
      <c r="A89" s="34"/>
      <c r="B89" s="35"/>
      <c r="C89" s="29" t="s">
        <v>102</v>
      </c>
      <c r="D89" s="36"/>
      <c r="E89" s="36"/>
      <c r="F89" s="36"/>
      <c r="G89" s="36"/>
      <c r="H89" s="36"/>
      <c r="I89" s="36"/>
      <c r="J89" s="36"/>
      <c r="K89" s="36"/>
      <c r="L89" s="106"/>
      <c r="S89" s="34"/>
      <c r="T89" s="34"/>
      <c r="U89" s="34"/>
      <c r="V89" s="34"/>
      <c r="W89" s="34"/>
      <c r="X89" s="34"/>
      <c r="Y89" s="34"/>
      <c r="Z89" s="34"/>
      <c r="AA89" s="34"/>
      <c r="AB89" s="34"/>
      <c r="AC89" s="34"/>
      <c r="AD89" s="34"/>
      <c r="AE89" s="34"/>
    </row>
    <row r="90" spans="1:31" s="2" customFormat="1" ht="16.5" customHeight="1">
      <c r="A90" s="34"/>
      <c r="B90" s="35"/>
      <c r="C90" s="36"/>
      <c r="D90" s="36"/>
      <c r="E90" s="264" t="str">
        <f>E9</f>
        <v>D1.1 - Stavba - DP13</v>
      </c>
      <c r="F90" s="280"/>
      <c r="G90" s="280"/>
      <c r="H90" s="280"/>
      <c r="I90" s="36"/>
      <c r="J90" s="36"/>
      <c r="K90" s="36"/>
      <c r="L90" s="106"/>
      <c r="S90" s="34"/>
      <c r="T90" s="34"/>
      <c r="U90" s="34"/>
      <c r="V90" s="34"/>
      <c r="W90" s="34"/>
      <c r="X90" s="34"/>
      <c r="Y90" s="34"/>
      <c r="Z90" s="34"/>
      <c r="AA90" s="34"/>
      <c r="AB90" s="34"/>
      <c r="AC90" s="34"/>
      <c r="AD90" s="34"/>
      <c r="AE90" s="34"/>
    </row>
    <row r="91" spans="1:31"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31" s="2" customFormat="1" ht="12" customHeight="1">
      <c r="A92" s="34"/>
      <c r="B92" s="35"/>
      <c r="C92" s="29" t="s">
        <v>21</v>
      </c>
      <c r="D92" s="36"/>
      <c r="E92" s="36"/>
      <c r="F92" s="27" t="str">
        <f>F12</f>
        <v>Česká národní banka, Na příkopě 864/28, 110 00 Pra</v>
      </c>
      <c r="G92" s="36"/>
      <c r="H92" s="36"/>
      <c r="I92" s="29" t="s">
        <v>23</v>
      </c>
      <c r="J92" s="59" t="str">
        <f>IF(J12="","",J12)</f>
        <v>1. 5. 2023</v>
      </c>
      <c r="K92" s="36"/>
      <c r="L92" s="106"/>
      <c r="S92" s="34"/>
      <c r="T92" s="34"/>
      <c r="U92" s="34"/>
      <c r="V92" s="34"/>
      <c r="W92" s="34"/>
      <c r="X92" s="34"/>
      <c r="Y92" s="34"/>
      <c r="Z92" s="34"/>
      <c r="AA92" s="34"/>
      <c r="AB92" s="34"/>
      <c r="AC92" s="34"/>
      <c r="AD92" s="34"/>
      <c r="AE92" s="34"/>
    </row>
    <row r="93" spans="1:31" s="2" customFormat="1" ht="6.95" customHeight="1">
      <c r="A93" s="34"/>
      <c r="B93" s="35"/>
      <c r="C93" s="36"/>
      <c r="D93" s="36"/>
      <c r="E93" s="36"/>
      <c r="F93" s="36"/>
      <c r="G93" s="36"/>
      <c r="H93" s="36"/>
      <c r="I93" s="36"/>
      <c r="J93" s="36"/>
      <c r="K93" s="36"/>
      <c r="L93" s="106"/>
      <c r="S93" s="34"/>
      <c r="T93" s="34"/>
      <c r="U93" s="34"/>
      <c r="V93" s="34"/>
      <c r="W93" s="34"/>
      <c r="X93" s="34"/>
      <c r="Y93" s="34"/>
      <c r="Z93" s="34"/>
      <c r="AA93" s="34"/>
      <c r="AB93" s="34"/>
      <c r="AC93" s="34"/>
      <c r="AD93" s="34"/>
      <c r="AE93" s="34"/>
    </row>
    <row r="94" spans="1:31" s="2" customFormat="1" ht="15.2" customHeight="1">
      <c r="A94" s="34"/>
      <c r="B94" s="35"/>
      <c r="C94" s="29" t="s">
        <v>25</v>
      </c>
      <c r="D94" s="36"/>
      <c r="E94" s="36"/>
      <c r="F94" s="27" t="str">
        <f>E15</f>
        <v>ČESKÁ NÁRODNÍ BANKA</v>
      </c>
      <c r="G94" s="36"/>
      <c r="H94" s="36"/>
      <c r="I94" s="29" t="s">
        <v>33</v>
      </c>
      <c r="J94" s="32" t="str">
        <f>E21</f>
        <v>Bohemik s.r.o.</v>
      </c>
      <c r="K94" s="36"/>
      <c r="L94" s="106"/>
      <c r="S94" s="34"/>
      <c r="T94" s="34"/>
      <c r="U94" s="34"/>
      <c r="V94" s="34"/>
      <c r="W94" s="34"/>
      <c r="X94" s="34"/>
      <c r="Y94" s="34"/>
      <c r="Z94" s="34"/>
      <c r="AA94" s="34"/>
      <c r="AB94" s="34"/>
      <c r="AC94" s="34"/>
      <c r="AD94" s="34"/>
      <c r="AE94" s="34"/>
    </row>
    <row r="95" spans="1:31" s="2" customFormat="1" ht="25.7" customHeight="1">
      <c r="A95" s="34"/>
      <c r="B95" s="35"/>
      <c r="C95" s="29" t="s">
        <v>31</v>
      </c>
      <c r="D95" s="36"/>
      <c r="E95" s="36"/>
      <c r="F95" s="27" t="str">
        <f>IF(E18="","",E18)</f>
        <v>Vyplň údaj</v>
      </c>
      <c r="G95" s="36"/>
      <c r="H95" s="36"/>
      <c r="I95" s="29" t="s">
        <v>38</v>
      </c>
      <c r="J95" s="32" t="str">
        <f>E24</f>
        <v>Ing. Zdeněk Edlman, B.Hudová</v>
      </c>
      <c r="K95" s="36"/>
      <c r="L95" s="106"/>
      <c r="S95" s="34"/>
      <c r="T95" s="34"/>
      <c r="U95" s="34"/>
      <c r="V95" s="34"/>
      <c r="W95" s="34"/>
      <c r="X95" s="34"/>
      <c r="Y95" s="34"/>
      <c r="Z95" s="34"/>
      <c r="AA95" s="34"/>
      <c r="AB95" s="34"/>
      <c r="AC95" s="34"/>
      <c r="AD95" s="34"/>
      <c r="AE95" s="34"/>
    </row>
    <row r="96" spans="1:31" s="2" customFormat="1" ht="10.35" customHeight="1">
      <c r="A96" s="34"/>
      <c r="B96" s="35"/>
      <c r="C96" s="36"/>
      <c r="D96" s="36"/>
      <c r="E96" s="36"/>
      <c r="F96" s="36"/>
      <c r="G96" s="36"/>
      <c r="H96" s="36"/>
      <c r="I96" s="36"/>
      <c r="J96" s="36"/>
      <c r="K96" s="36"/>
      <c r="L96" s="106"/>
      <c r="S96" s="34"/>
      <c r="T96" s="34"/>
      <c r="U96" s="34"/>
      <c r="V96" s="34"/>
      <c r="W96" s="34"/>
      <c r="X96" s="34"/>
      <c r="Y96" s="34"/>
      <c r="Z96" s="34"/>
      <c r="AA96" s="34"/>
      <c r="AB96" s="34"/>
      <c r="AC96" s="34"/>
      <c r="AD96" s="34"/>
      <c r="AE96" s="34"/>
    </row>
    <row r="97" spans="1:65" s="11" customFormat="1" ht="29.25" customHeight="1">
      <c r="A97" s="146"/>
      <c r="B97" s="147"/>
      <c r="C97" s="148" t="s">
        <v>130</v>
      </c>
      <c r="D97" s="149" t="s">
        <v>60</v>
      </c>
      <c r="E97" s="149" t="s">
        <v>56</v>
      </c>
      <c r="F97" s="149" t="s">
        <v>57</v>
      </c>
      <c r="G97" s="149" t="s">
        <v>131</v>
      </c>
      <c r="H97" s="149" t="s">
        <v>132</v>
      </c>
      <c r="I97" s="149" t="s">
        <v>133</v>
      </c>
      <c r="J97" s="149" t="s">
        <v>108</v>
      </c>
      <c r="K97" s="150" t="s">
        <v>134</v>
      </c>
      <c r="L97" s="151"/>
      <c r="M97" s="68" t="s">
        <v>18</v>
      </c>
      <c r="N97" s="69" t="s">
        <v>45</v>
      </c>
      <c r="O97" s="69" t="s">
        <v>135</v>
      </c>
      <c r="P97" s="69" t="s">
        <v>136</v>
      </c>
      <c r="Q97" s="69" t="s">
        <v>137</v>
      </c>
      <c r="R97" s="69" t="s">
        <v>138</v>
      </c>
      <c r="S97" s="69" t="s">
        <v>139</v>
      </c>
      <c r="T97" s="70" t="s">
        <v>140</v>
      </c>
      <c r="U97" s="146"/>
      <c r="V97" s="146"/>
      <c r="W97" s="146"/>
      <c r="X97" s="146"/>
      <c r="Y97" s="146"/>
      <c r="Z97" s="146"/>
      <c r="AA97" s="146"/>
      <c r="AB97" s="146"/>
      <c r="AC97" s="146"/>
      <c r="AD97" s="146"/>
      <c r="AE97" s="146"/>
    </row>
    <row r="98" spans="1:65" s="2" customFormat="1" ht="22.9" customHeight="1">
      <c r="A98" s="34"/>
      <c r="B98" s="35"/>
      <c r="C98" s="75" t="s">
        <v>141</v>
      </c>
      <c r="D98" s="36"/>
      <c r="E98" s="36"/>
      <c r="F98" s="36"/>
      <c r="G98" s="36"/>
      <c r="H98" s="36"/>
      <c r="I98" s="36"/>
      <c r="J98" s="152">
        <f>BK98</f>
        <v>0</v>
      </c>
      <c r="K98" s="36"/>
      <c r="L98" s="39"/>
      <c r="M98" s="71"/>
      <c r="N98" s="153"/>
      <c r="O98" s="72"/>
      <c r="P98" s="154">
        <f>P99+P258+P411</f>
        <v>0</v>
      </c>
      <c r="Q98" s="72"/>
      <c r="R98" s="154">
        <f>R99+R258+R411</f>
        <v>12.400342800000001</v>
      </c>
      <c r="S98" s="72"/>
      <c r="T98" s="155">
        <f>T99+T258+T411</f>
        <v>20.988264999999998</v>
      </c>
      <c r="U98" s="34"/>
      <c r="V98" s="34"/>
      <c r="W98" s="34"/>
      <c r="X98" s="34"/>
      <c r="Y98" s="34"/>
      <c r="Z98" s="34"/>
      <c r="AA98" s="34"/>
      <c r="AB98" s="34"/>
      <c r="AC98" s="34"/>
      <c r="AD98" s="34"/>
      <c r="AE98" s="34"/>
      <c r="AT98" s="17" t="s">
        <v>74</v>
      </c>
      <c r="AU98" s="17" t="s">
        <v>109</v>
      </c>
      <c r="BK98" s="156">
        <f>BK99+BK258+BK411</f>
        <v>0</v>
      </c>
    </row>
    <row r="99" spans="1:65" s="12" customFormat="1" ht="25.9" customHeight="1">
      <c r="B99" s="157"/>
      <c r="C99" s="158"/>
      <c r="D99" s="159" t="s">
        <v>74</v>
      </c>
      <c r="E99" s="160" t="s">
        <v>142</v>
      </c>
      <c r="F99" s="160" t="s">
        <v>143</v>
      </c>
      <c r="G99" s="158"/>
      <c r="H99" s="158"/>
      <c r="I99" s="161"/>
      <c r="J99" s="162">
        <f>BK99</f>
        <v>0</v>
      </c>
      <c r="K99" s="158"/>
      <c r="L99" s="163"/>
      <c r="M99" s="164"/>
      <c r="N99" s="165"/>
      <c r="O99" s="165"/>
      <c r="P99" s="166">
        <f>P100+P120+P189+P243+P255</f>
        <v>0</v>
      </c>
      <c r="Q99" s="165"/>
      <c r="R99" s="166">
        <f>R100+R120+R189+R243+R255</f>
        <v>6.6857228999999991</v>
      </c>
      <c r="S99" s="165"/>
      <c r="T99" s="167">
        <f>T100+T120+T189+T243+T255</f>
        <v>11.45167</v>
      </c>
      <c r="AR99" s="168" t="s">
        <v>83</v>
      </c>
      <c r="AT99" s="169" t="s">
        <v>74</v>
      </c>
      <c r="AU99" s="169" t="s">
        <v>75</v>
      </c>
      <c r="AY99" s="168" t="s">
        <v>144</v>
      </c>
      <c r="BK99" s="170">
        <f>BK100+BK120+BK189+BK243+BK255</f>
        <v>0</v>
      </c>
    </row>
    <row r="100" spans="1:65" s="12" customFormat="1" ht="22.9" customHeight="1">
      <c r="B100" s="157"/>
      <c r="C100" s="158"/>
      <c r="D100" s="159" t="s">
        <v>74</v>
      </c>
      <c r="E100" s="171" t="s">
        <v>145</v>
      </c>
      <c r="F100" s="171" t="s">
        <v>146</v>
      </c>
      <c r="G100" s="158"/>
      <c r="H100" s="158"/>
      <c r="I100" s="161"/>
      <c r="J100" s="172">
        <f>BK100</f>
        <v>0</v>
      </c>
      <c r="K100" s="158"/>
      <c r="L100" s="163"/>
      <c r="M100" s="164"/>
      <c r="N100" s="165"/>
      <c r="O100" s="165"/>
      <c r="P100" s="166">
        <f>SUM(P101:P119)</f>
        <v>0</v>
      </c>
      <c r="Q100" s="165"/>
      <c r="R100" s="166">
        <f>SUM(R101:R119)</f>
        <v>2.3585790000000002</v>
      </c>
      <c r="S100" s="165"/>
      <c r="T100" s="167">
        <f>SUM(T101:T119)</f>
        <v>0</v>
      </c>
      <c r="AR100" s="168" t="s">
        <v>83</v>
      </c>
      <c r="AT100" s="169" t="s">
        <v>74</v>
      </c>
      <c r="AU100" s="169" t="s">
        <v>83</v>
      </c>
      <c r="AY100" s="168" t="s">
        <v>144</v>
      </c>
      <c r="BK100" s="170">
        <f>SUM(BK101:BK119)</f>
        <v>0</v>
      </c>
    </row>
    <row r="101" spans="1:65" s="2" customFormat="1" ht="37.9" customHeight="1">
      <c r="A101" s="34"/>
      <c r="B101" s="35"/>
      <c r="C101" s="173" t="s">
        <v>83</v>
      </c>
      <c r="D101" s="173" t="s">
        <v>147</v>
      </c>
      <c r="E101" s="174" t="s">
        <v>148</v>
      </c>
      <c r="F101" s="175" t="s">
        <v>149</v>
      </c>
      <c r="G101" s="176" t="s">
        <v>150</v>
      </c>
      <c r="H101" s="177">
        <v>11</v>
      </c>
      <c r="I101" s="178"/>
      <c r="J101" s="177">
        <f>ROUND((ROUND(I101,2))*(ROUND(H101,2)),2)</f>
        <v>0</v>
      </c>
      <c r="K101" s="175" t="s">
        <v>151</v>
      </c>
      <c r="L101" s="39"/>
      <c r="M101" s="179" t="s">
        <v>18</v>
      </c>
      <c r="N101" s="180" t="s">
        <v>46</v>
      </c>
      <c r="O101" s="64"/>
      <c r="P101" s="181">
        <f>O101*H101</f>
        <v>0</v>
      </c>
      <c r="Q101" s="181">
        <v>2.3910000000000001E-2</v>
      </c>
      <c r="R101" s="181">
        <f>Q101*H101</f>
        <v>0.26301000000000002</v>
      </c>
      <c r="S101" s="181">
        <v>0</v>
      </c>
      <c r="T101" s="182">
        <f>S101*H101</f>
        <v>0</v>
      </c>
      <c r="U101" s="34"/>
      <c r="V101" s="34"/>
      <c r="W101" s="34"/>
      <c r="X101" s="34"/>
      <c r="Y101" s="34"/>
      <c r="Z101" s="34"/>
      <c r="AA101" s="34"/>
      <c r="AB101" s="34"/>
      <c r="AC101" s="34"/>
      <c r="AD101" s="34"/>
      <c r="AE101" s="34"/>
      <c r="AR101" s="183" t="s">
        <v>152</v>
      </c>
      <c r="AT101" s="183" t="s">
        <v>147</v>
      </c>
      <c r="AU101" s="183" t="s">
        <v>85</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153</v>
      </c>
    </row>
    <row r="102" spans="1:65" s="2" customFormat="1">
      <c r="A102" s="34"/>
      <c r="B102" s="35"/>
      <c r="C102" s="36"/>
      <c r="D102" s="185" t="s">
        <v>154</v>
      </c>
      <c r="E102" s="36"/>
      <c r="F102" s="186" t="s">
        <v>155</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154</v>
      </c>
      <c r="AU102" s="17" t="s">
        <v>85</v>
      </c>
    </row>
    <row r="103" spans="1:65" s="13" customFormat="1">
      <c r="B103" s="190"/>
      <c r="C103" s="191"/>
      <c r="D103" s="192" t="s">
        <v>156</v>
      </c>
      <c r="E103" s="193" t="s">
        <v>18</v>
      </c>
      <c r="F103" s="194" t="s">
        <v>157</v>
      </c>
      <c r="G103" s="191"/>
      <c r="H103" s="195">
        <v>6</v>
      </c>
      <c r="I103" s="196"/>
      <c r="J103" s="191"/>
      <c r="K103" s="191"/>
      <c r="L103" s="197"/>
      <c r="M103" s="198"/>
      <c r="N103" s="199"/>
      <c r="O103" s="199"/>
      <c r="P103" s="199"/>
      <c r="Q103" s="199"/>
      <c r="R103" s="199"/>
      <c r="S103" s="199"/>
      <c r="T103" s="200"/>
      <c r="AT103" s="201" t="s">
        <v>156</v>
      </c>
      <c r="AU103" s="201" t="s">
        <v>85</v>
      </c>
      <c r="AV103" s="13" t="s">
        <v>85</v>
      </c>
      <c r="AW103" s="13" t="s">
        <v>37</v>
      </c>
      <c r="AX103" s="13" t="s">
        <v>75</v>
      </c>
      <c r="AY103" s="201" t="s">
        <v>144</v>
      </c>
    </row>
    <row r="104" spans="1:65" s="13" customFormat="1">
      <c r="B104" s="190"/>
      <c r="C104" s="191"/>
      <c r="D104" s="192" t="s">
        <v>156</v>
      </c>
      <c r="E104" s="193" t="s">
        <v>18</v>
      </c>
      <c r="F104" s="194" t="s">
        <v>158</v>
      </c>
      <c r="G104" s="191"/>
      <c r="H104" s="195">
        <v>4</v>
      </c>
      <c r="I104" s="196"/>
      <c r="J104" s="191"/>
      <c r="K104" s="191"/>
      <c r="L104" s="197"/>
      <c r="M104" s="198"/>
      <c r="N104" s="199"/>
      <c r="O104" s="199"/>
      <c r="P104" s="199"/>
      <c r="Q104" s="199"/>
      <c r="R104" s="199"/>
      <c r="S104" s="199"/>
      <c r="T104" s="200"/>
      <c r="AT104" s="201" t="s">
        <v>156</v>
      </c>
      <c r="AU104" s="201" t="s">
        <v>85</v>
      </c>
      <c r="AV104" s="13" t="s">
        <v>85</v>
      </c>
      <c r="AW104" s="13" t="s">
        <v>37</v>
      </c>
      <c r="AX104" s="13" t="s">
        <v>75</v>
      </c>
      <c r="AY104" s="201" t="s">
        <v>144</v>
      </c>
    </row>
    <row r="105" spans="1:65" s="13" customFormat="1">
      <c r="B105" s="190"/>
      <c r="C105" s="191"/>
      <c r="D105" s="192" t="s">
        <v>156</v>
      </c>
      <c r="E105" s="193" t="s">
        <v>18</v>
      </c>
      <c r="F105" s="194" t="s">
        <v>159</v>
      </c>
      <c r="G105" s="191"/>
      <c r="H105" s="195">
        <v>1</v>
      </c>
      <c r="I105" s="196"/>
      <c r="J105" s="191"/>
      <c r="K105" s="191"/>
      <c r="L105" s="197"/>
      <c r="M105" s="198"/>
      <c r="N105" s="199"/>
      <c r="O105" s="199"/>
      <c r="P105" s="199"/>
      <c r="Q105" s="199"/>
      <c r="R105" s="199"/>
      <c r="S105" s="199"/>
      <c r="T105" s="200"/>
      <c r="AT105" s="201" t="s">
        <v>156</v>
      </c>
      <c r="AU105" s="201" t="s">
        <v>85</v>
      </c>
      <c r="AV105" s="13" t="s">
        <v>85</v>
      </c>
      <c r="AW105" s="13" t="s">
        <v>37</v>
      </c>
      <c r="AX105" s="13" t="s">
        <v>75</v>
      </c>
      <c r="AY105" s="201" t="s">
        <v>144</v>
      </c>
    </row>
    <row r="106" spans="1:65" s="14" customFormat="1">
      <c r="B106" s="202"/>
      <c r="C106" s="203"/>
      <c r="D106" s="192" t="s">
        <v>156</v>
      </c>
      <c r="E106" s="204" t="s">
        <v>18</v>
      </c>
      <c r="F106" s="205" t="s">
        <v>160</v>
      </c>
      <c r="G106" s="203"/>
      <c r="H106" s="206">
        <v>11</v>
      </c>
      <c r="I106" s="207"/>
      <c r="J106" s="203"/>
      <c r="K106" s="203"/>
      <c r="L106" s="208"/>
      <c r="M106" s="209"/>
      <c r="N106" s="210"/>
      <c r="O106" s="210"/>
      <c r="P106" s="210"/>
      <c r="Q106" s="210"/>
      <c r="R106" s="210"/>
      <c r="S106" s="210"/>
      <c r="T106" s="211"/>
      <c r="AT106" s="212" t="s">
        <v>156</v>
      </c>
      <c r="AU106" s="212" t="s">
        <v>85</v>
      </c>
      <c r="AV106" s="14" t="s">
        <v>152</v>
      </c>
      <c r="AW106" s="14" t="s">
        <v>37</v>
      </c>
      <c r="AX106" s="14" t="s">
        <v>83</v>
      </c>
      <c r="AY106" s="212" t="s">
        <v>144</v>
      </c>
    </row>
    <row r="107" spans="1:65" s="2" customFormat="1" ht="37.9" customHeight="1">
      <c r="A107" s="34"/>
      <c r="B107" s="35"/>
      <c r="C107" s="173" t="s">
        <v>85</v>
      </c>
      <c r="D107" s="173" t="s">
        <v>147</v>
      </c>
      <c r="E107" s="174" t="s">
        <v>161</v>
      </c>
      <c r="F107" s="175" t="s">
        <v>162</v>
      </c>
      <c r="G107" s="176" t="s">
        <v>150</v>
      </c>
      <c r="H107" s="177">
        <v>33</v>
      </c>
      <c r="I107" s="178"/>
      <c r="J107" s="177">
        <f>ROUND((ROUND(I107,2))*(ROUND(H107,2)),2)</f>
        <v>0</v>
      </c>
      <c r="K107" s="175" t="s">
        <v>151</v>
      </c>
      <c r="L107" s="39"/>
      <c r="M107" s="179" t="s">
        <v>18</v>
      </c>
      <c r="N107" s="180" t="s">
        <v>46</v>
      </c>
      <c r="O107" s="64"/>
      <c r="P107" s="181">
        <f>O107*H107</f>
        <v>0</v>
      </c>
      <c r="Q107" s="181">
        <v>4.6940000000000003E-2</v>
      </c>
      <c r="R107" s="181">
        <f>Q107*H107</f>
        <v>1.5490200000000001</v>
      </c>
      <c r="S107" s="181">
        <v>0</v>
      </c>
      <c r="T107" s="182">
        <f>S107*H107</f>
        <v>0</v>
      </c>
      <c r="U107" s="34"/>
      <c r="V107" s="34"/>
      <c r="W107" s="34"/>
      <c r="X107" s="34"/>
      <c r="Y107" s="34"/>
      <c r="Z107" s="34"/>
      <c r="AA107" s="34"/>
      <c r="AB107" s="34"/>
      <c r="AC107" s="34"/>
      <c r="AD107" s="34"/>
      <c r="AE107" s="34"/>
      <c r="AR107" s="183" t="s">
        <v>152</v>
      </c>
      <c r="AT107" s="183" t="s">
        <v>147</v>
      </c>
      <c r="AU107" s="183" t="s">
        <v>85</v>
      </c>
      <c r="AY107" s="17" t="s">
        <v>144</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152</v>
      </c>
      <c r="BM107" s="183" t="s">
        <v>163</v>
      </c>
    </row>
    <row r="108" spans="1:65" s="2" customFormat="1">
      <c r="A108" s="34"/>
      <c r="B108" s="35"/>
      <c r="C108" s="36"/>
      <c r="D108" s="185" t="s">
        <v>154</v>
      </c>
      <c r="E108" s="36"/>
      <c r="F108" s="186" t="s">
        <v>164</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154</v>
      </c>
      <c r="AU108" s="17" t="s">
        <v>85</v>
      </c>
    </row>
    <row r="109" spans="1:65" s="13" customFormat="1">
      <c r="B109" s="190"/>
      <c r="C109" s="191"/>
      <c r="D109" s="192" t="s">
        <v>156</v>
      </c>
      <c r="E109" s="193" t="s">
        <v>18</v>
      </c>
      <c r="F109" s="194" t="s">
        <v>165</v>
      </c>
      <c r="G109" s="191"/>
      <c r="H109" s="195">
        <v>12</v>
      </c>
      <c r="I109" s="196"/>
      <c r="J109" s="191"/>
      <c r="K109" s="191"/>
      <c r="L109" s="197"/>
      <c r="M109" s="198"/>
      <c r="N109" s="199"/>
      <c r="O109" s="199"/>
      <c r="P109" s="199"/>
      <c r="Q109" s="199"/>
      <c r="R109" s="199"/>
      <c r="S109" s="199"/>
      <c r="T109" s="200"/>
      <c r="AT109" s="201" t="s">
        <v>156</v>
      </c>
      <c r="AU109" s="201" t="s">
        <v>85</v>
      </c>
      <c r="AV109" s="13" t="s">
        <v>85</v>
      </c>
      <c r="AW109" s="13" t="s">
        <v>37</v>
      </c>
      <c r="AX109" s="13" t="s">
        <v>75</v>
      </c>
      <c r="AY109" s="201" t="s">
        <v>144</v>
      </c>
    </row>
    <row r="110" spans="1:65" s="13" customFormat="1">
      <c r="B110" s="190"/>
      <c r="C110" s="191"/>
      <c r="D110" s="192" t="s">
        <v>156</v>
      </c>
      <c r="E110" s="193" t="s">
        <v>18</v>
      </c>
      <c r="F110" s="194" t="s">
        <v>166</v>
      </c>
      <c r="G110" s="191"/>
      <c r="H110" s="195">
        <v>4</v>
      </c>
      <c r="I110" s="196"/>
      <c r="J110" s="191"/>
      <c r="K110" s="191"/>
      <c r="L110" s="197"/>
      <c r="M110" s="198"/>
      <c r="N110" s="199"/>
      <c r="O110" s="199"/>
      <c r="P110" s="199"/>
      <c r="Q110" s="199"/>
      <c r="R110" s="199"/>
      <c r="S110" s="199"/>
      <c r="T110" s="200"/>
      <c r="AT110" s="201" t="s">
        <v>156</v>
      </c>
      <c r="AU110" s="201" t="s">
        <v>85</v>
      </c>
      <c r="AV110" s="13" t="s">
        <v>85</v>
      </c>
      <c r="AW110" s="13" t="s">
        <v>37</v>
      </c>
      <c r="AX110" s="13" t="s">
        <v>75</v>
      </c>
      <c r="AY110" s="201" t="s">
        <v>144</v>
      </c>
    </row>
    <row r="111" spans="1:65" s="13" customFormat="1">
      <c r="B111" s="190"/>
      <c r="C111" s="191"/>
      <c r="D111" s="192" t="s">
        <v>156</v>
      </c>
      <c r="E111" s="193" t="s">
        <v>18</v>
      </c>
      <c r="F111" s="194" t="s">
        <v>167</v>
      </c>
      <c r="G111" s="191"/>
      <c r="H111" s="195">
        <v>4</v>
      </c>
      <c r="I111" s="196"/>
      <c r="J111" s="191"/>
      <c r="K111" s="191"/>
      <c r="L111" s="197"/>
      <c r="M111" s="198"/>
      <c r="N111" s="199"/>
      <c r="O111" s="199"/>
      <c r="P111" s="199"/>
      <c r="Q111" s="199"/>
      <c r="R111" s="199"/>
      <c r="S111" s="199"/>
      <c r="T111" s="200"/>
      <c r="AT111" s="201" t="s">
        <v>156</v>
      </c>
      <c r="AU111" s="201" t="s">
        <v>85</v>
      </c>
      <c r="AV111" s="13" t="s">
        <v>85</v>
      </c>
      <c r="AW111" s="13" t="s">
        <v>37</v>
      </c>
      <c r="AX111" s="13" t="s">
        <v>75</v>
      </c>
      <c r="AY111" s="201" t="s">
        <v>144</v>
      </c>
    </row>
    <row r="112" spans="1:65" s="13" customFormat="1">
      <c r="B112" s="190"/>
      <c r="C112" s="191"/>
      <c r="D112" s="192" t="s">
        <v>156</v>
      </c>
      <c r="E112" s="193" t="s">
        <v>18</v>
      </c>
      <c r="F112" s="194" t="s">
        <v>168</v>
      </c>
      <c r="G112" s="191"/>
      <c r="H112" s="195">
        <v>3</v>
      </c>
      <c r="I112" s="196"/>
      <c r="J112" s="191"/>
      <c r="K112" s="191"/>
      <c r="L112" s="197"/>
      <c r="M112" s="198"/>
      <c r="N112" s="199"/>
      <c r="O112" s="199"/>
      <c r="P112" s="199"/>
      <c r="Q112" s="199"/>
      <c r="R112" s="199"/>
      <c r="S112" s="199"/>
      <c r="T112" s="200"/>
      <c r="AT112" s="201" t="s">
        <v>156</v>
      </c>
      <c r="AU112" s="201" t="s">
        <v>85</v>
      </c>
      <c r="AV112" s="13" t="s">
        <v>85</v>
      </c>
      <c r="AW112" s="13" t="s">
        <v>37</v>
      </c>
      <c r="AX112" s="13" t="s">
        <v>75</v>
      </c>
      <c r="AY112" s="201" t="s">
        <v>144</v>
      </c>
    </row>
    <row r="113" spans="1:65" s="13" customFormat="1">
      <c r="B113" s="190"/>
      <c r="C113" s="191"/>
      <c r="D113" s="192" t="s">
        <v>156</v>
      </c>
      <c r="E113" s="193" t="s">
        <v>18</v>
      </c>
      <c r="F113" s="194" t="s">
        <v>169</v>
      </c>
      <c r="G113" s="191"/>
      <c r="H113" s="195">
        <v>10</v>
      </c>
      <c r="I113" s="196"/>
      <c r="J113" s="191"/>
      <c r="K113" s="191"/>
      <c r="L113" s="197"/>
      <c r="M113" s="198"/>
      <c r="N113" s="199"/>
      <c r="O113" s="199"/>
      <c r="P113" s="199"/>
      <c r="Q113" s="199"/>
      <c r="R113" s="199"/>
      <c r="S113" s="199"/>
      <c r="T113" s="200"/>
      <c r="AT113" s="201" t="s">
        <v>156</v>
      </c>
      <c r="AU113" s="201" t="s">
        <v>85</v>
      </c>
      <c r="AV113" s="13" t="s">
        <v>85</v>
      </c>
      <c r="AW113" s="13" t="s">
        <v>37</v>
      </c>
      <c r="AX113" s="13" t="s">
        <v>75</v>
      </c>
      <c r="AY113" s="201" t="s">
        <v>144</v>
      </c>
    </row>
    <row r="114" spans="1:65" s="14" customFormat="1">
      <c r="B114" s="202"/>
      <c r="C114" s="203"/>
      <c r="D114" s="192" t="s">
        <v>156</v>
      </c>
      <c r="E114" s="204" t="s">
        <v>18</v>
      </c>
      <c r="F114" s="205" t="s">
        <v>160</v>
      </c>
      <c r="G114" s="203"/>
      <c r="H114" s="206">
        <v>33</v>
      </c>
      <c r="I114" s="207"/>
      <c r="J114" s="203"/>
      <c r="K114" s="203"/>
      <c r="L114" s="208"/>
      <c r="M114" s="209"/>
      <c r="N114" s="210"/>
      <c r="O114" s="210"/>
      <c r="P114" s="210"/>
      <c r="Q114" s="210"/>
      <c r="R114" s="210"/>
      <c r="S114" s="210"/>
      <c r="T114" s="211"/>
      <c r="AT114" s="212" t="s">
        <v>156</v>
      </c>
      <c r="AU114" s="212" t="s">
        <v>85</v>
      </c>
      <c r="AV114" s="14" t="s">
        <v>152</v>
      </c>
      <c r="AW114" s="14" t="s">
        <v>37</v>
      </c>
      <c r="AX114" s="14" t="s">
        <v>83</v>
      </c>
      <c r="AY114" s="212" t="s">
        <v>144</v>
      </c>
    </row>
    <row r="115" spans="1:65" s="2" customFormat="1" ht="49.15" customHeight="1">
      <c r="A115" s="34"/>
      <c r="B115" s="35"/>
      <c r="C115" s="173" t="s">
        <v>145</v>
      </c>
      <c r="D115" s="173" t="s">
        <v>147</v>
      </c>
      <c r="E115" s="174" t="s">
        <v>170</v>
      </c>
      <c r="F115" s="175" t="s">
        <v>171</v>
      </c>
      <c r="G115" s="176" t="s">
        <v>172</v>
      </c>
      <c r="H115" s="177">
        <v>6.9</v>
      </c>
      <c r="I115" s="178"/>
      <c r="J115" s="177">
        <f>ROUND((ROUND(I115,2))*(ROUND(H115,2)),2)</f>
        <v>0</v>
      </c>
      <c r="K115" s="175" t="s">
        <v>151</v>
      </c>
      <c r="L115" s="39"/>
      <c r="M115" s="179" t="s">
        <v>18</v>
      </c>
      <c r="N115" s="180" t="s">
        <v>46</v>
      </c>
      <c r="O115" s="64"/>
      <c r="P115" s="181">
        <f>O115*H115</f>
        <v>0</v>
      </c>
      <c r="Q115" s="181">
        <v>7.9210000000000003E-2</v>
      </c>
      <c r="R115" s="181">
        <f>Q115*H115</f>
        <v>0.54654900000000006</v>
      </c>
      <c r="S115" s="181">
        <v>0</v>
      </c>
      <c r="T115" s="182">
        <f>S115*H115</f>
        <v>0</v>
      </c>
      <c r="U115" s="34"/>
      <c r="V115" s="34"/>
      <c r="W115" s="34"/>
      <c r="X115" s="34"/>
      <c r="Y115" s="34"/>
      <c r="Z115" s="34"/>
      <c r="AA115" s="34"/>
      <c r="AB115" s="34"/>
      <c r="AC115" s="34"/>
      <c r="AD115" s="34"/>
      <c r="AE115" s="34"/>
      <c r="AR115" s="183" t="s">
        <v>152</v>
      </c>
      <c r="AT115" s="183" t="s">
        <v>147</v>
      </c>
      <c r="AU115" s="183" t="s">
        <v>85</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152</v>
      </c>
      <c r="BM115" s="183" t="s">
        <v>173</v>
      </c>
    </row>
    <row r="116" spans="1:65" s="2" customFormat="1">
      <c r="A116" s="34"/>
      <c r="B116" s="35"/>
      <c r="C116" s="36"/>
      <c r="D116" s="185" t="s">
        <v>154</v>
      </c>
      <c r="E116" s="36"/>
      <c r="F116" s="186" t="s">
        <v>174</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154</v>
      </c>
      <c r="AU116" s="17" t="s">
        <v>85</v>
      </c>
    </row>
    <row r="117" spans="1:65" s="13" customFormat="1">
      <c r="B117" s="190"/>
      <c r="C117" s="191"/>
      <c r="D117" s="192" t="s">
        <v>156</v>
      </c>
      <c r="E117" s="193" t="s">
        <v>18</v>
      </c>
      <c r="F117" s="194" t="s">
        <v>175</v>
      </c>
      <c r="G117" s="191"/>
      <c r="H117" s="195">
        <v>3.43</v>
      </c>
      <c r="I117" s="196"/>
      <c r="J117" s="191"/>
      <c r="K117" s="191"/>
      <c r="L117" s="197"/>
      <c r="M117" s="198"/>
      <c r="N117" s="199"/>
      <c r="O117" s="199"/>
      <c r="P117" s="199"/>
      <c r="Q117" s="199"/>
      <c r="R117" s="199"/>
      <c r="S117" s="199"/>
      <c r="T117" s="200"/>
      <c r="AT117" s="201" t="s">
        <v>156</v>
      </c>
      <c r="AU117" s="201" t="s">
        <v>85</v>
      </c>
      <c r="AV117" s="13" t="s">
        <v>85</v>
      </c>
      <c r="AW117" s="13" t="s">
        <v>37</v>
      </c>
      <c r="AX117" s="13" t="s">
        <v>75</v>
      </c>
      <c r="AY117" s="201" t="s">
        <v>144</v>
      </c>
    </row>
    <row r="118" spans="1:65" s="13" customFormat="1">
      <c r="B118" s="190"/>
      <c r="C118" s="191"/>
      <c r="D118" s="192" t="s">
        <v>156</v>
      </c>
      <c r="E118" s="193" t="s">
        <v>18</v>
      </c>
      <c r="F118" s="194" t="s">
        <v>176</v>
      </c>
      <c r="G118" s="191"/>
      <c r="H118" s="195">
        <v>3.47</v>
      </c>
      <c r="I118" s="196"/>
      <c r="J118" s="191"/>
      <c r="K118" s="191"/>
      <c r="L118" s="197"/>
      <c r="M118" s="198"/>
      <c r="N118" s="199"/>
      <c r="O118" s="199"/>
      <c r="P118" s="199"/>
      <c r="Q118" s="199"/>
      <c r="R118" s="199"/>
      <c r="S118" s="199"/>
      <c r="T118" s="200"/>
      <c r="AT118" s="201" t="s">
        <v>156</v>
      </c>
      <c r="AU118" s="201" t="s">
        <v>85</v>
      </c>
      <c r="AV118" s="13" t="s">
        <v>85</v>
      </c>
      <c r="AW118" s="13" t="s">
        <v>37</v>
      </c>
      <c r="AX118" s="13" t="s">
        <v>75</v>
      </c>
      <c r="AY118" s="201" t="s">
        <v>144</v>
      </c>
    </row>
    <row r="119" spans="1:65" s="14" customFormat="1">
      <c r="B119" s="202"/>
      <c r="C119" s="203"/>
      <c r="D119" s="192" t="s">
        <v>156</v>
      </c>
      <c r="E119" s="204" t="s">
        <v>18</v>
      </c>
      <c r="F119" s="205" t="s">
        <v>160</v>
      </c>
      <c r="G119" s="203"/>
      <c r="H119" s="206">
        <v>6.9</v>
      </c>
      <c r="I119" s="207"/>
      <c r="J119" s="203"/>
      <c r="K119" s="203"/>
      <c r="L119" s="208"/>
      <c r="M119" s="209"/>
      <c r="N119" s="210"/>
      <c r="O119" s="210"/>
      <c r="P119" s="210"/>
      <c r="Q119" s="210"/>
      <c r="R119" s="210"/>
      <c r="S119" s="210"/>
      <c r="T119" s="211"/>
      <c r="AT119" s="212" t="s">
        <v>156</v>
      </c>
      <c r="AU119" s="212" t="s">
        <v>85</v>
      </c>
      <c r="AV119" s="14" t="s">
        <v>152</v>
      </c>
      <c r="AW119" s="14" t="s">
        <v>37</v>
      </c>
      <c r="AX119" s="14" t="s">
        <v>83</v>
      </c>
      <c r="AY119" s="212" t="s">
        <v>144</v>
      </c>
    </row>
    <row r="120" spans="1:65" s="12" customFormat="1" ht="22.9" customHeight="1">
      <c r="B120" s="157"/>
      <c r="C120" s="158"/>
      <c r="D120" s="159" t="s">
        <v>74</v>
      </c>
      <c r="E120" s="171" t="s">
        <v>177</v>
      </c>
      <c r="F120" s="171" t="s">
        <v>178</v>
      </c>
      <c r="G120" s="158"/>
      <c r="H120" s="158"/>
      <c r="I120" s="161"/>
      <c r="J120" s="172">
        <f>BK120</f>
        <v>0</v>
      </c>
      <c r="K120" s="158"/>
      <c r="L120" s="163"/>
      <c r="M120" s="164"/>
      <c r="N120" s="165"/>
      <c r="O120" s="165"/>
      <c r="P120" s="166">
        <f>SUM(P121:P188)</f>
        <v>0</v>
      </c>
      <c r="Q120" s="165"/>
      <c r="R120" s="166">
        <f>SUM(R121:R188)</f>
        <v>4.3131563999999996</v>
      </c>
      <c r="S120" s="165"/>
      <c r="T120" s="167">
        <f>SUM(T121:T188)</f>
        <v>5.1035199999999996</v>
      </c>
      <c r="AR120" s="168" t="s">
        <v>83</v>
      </c>
      <c r="AT120" s="169" t="s">
        <v>74</v>
      </c>
      <c r="AU120" s="169" t="s">
        <v>83</v>
      </c>
      <c r="AY120" s="168" t="s">
        <v>144</v>
      </c>
      <c r="BK120" s="170">
        <f>SUM(BK121:BK188)</f>
        <v>0</v>
      </c>
    </row>
    <row r="121" spans="1:65" s="2" customFormat="1" ht="33" customHeight="1">
      <c r="A121" s="34"/>
      <c r="B121" s="35"/>
      <c r="C121" s="173" t="s">
        <v>152</v>
      </c>
      <c r="D121" s="173" t="s">
        <v>147</v>
      </c>
      <c r="E121" s="174" t="s">
        <v>179</v>
      </c>
      <c r="F121" s="175" t="s">
        <v>180</v>
      </c>
      <c r="G121" s="176" t="s">
        <v>172</v>
      </c>
      <c r="H121" s="177">
        <v>7.7</v>
      </c>
      <c r="I121" s="178"/>
      <c r="J121" s="177">
        <f>ROUND((ROUND(I121,2))*(ROUND(H121,2)),2)</f>
        <v>0</v>
      </c>
      <c r="K121" s="175" t="s">
        <v>151</v>
      </c>
      <c r="L121" s="39"/>
      <c r="M121" s="179" t="s">
        <v>18</v>
      </c>
      <c r="N121" s="180" t="s">
        <v>46</v>
      </c>
      <c r="O121" s="64"/>
      <c r="P121" s="181">
        <f>O121*H121</f>
        <v>0</v>
      </c>
      <c r="Q121" s="181">
        <v>7.3499999999999998E-3</v>
      </c>
      <c r="R121" s="181">
        <f>Q121*H121</f>
        <v>5.6594999999999999E-2</v>
      </c>
      <c r="S121" s="181">
        <v>0</v>
      </c>
      <c r="T121" s="182">
        <f>S121*H121</f>
        <v>0</v>
      </c>
      <c r="U121" s="34"/>
      <c r="V121" s="34"/>
      <c r="W121" s="34"/>
      <c r="X121" s="34"/>
      <c r="Y121" s="34"/>
      <c r="Z121" s="34"/>
      <c r="AA121" s="34"/>
      <c r="AB121" s="34"/>
      <c r="AC121" s="34"/>
      <c r="AD121" s="34"/>
      <c r="AE121" s="34"/>
      <c r="AR121" s="183" t="s">
        <v>152</v>
      </c>
      <c r="AT121" s="183" t="s">
        <v>147</v>
      </c>
      <c r="AU121" s="183" t="s">
        <v>85</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181</v>
      </c>
    </row>
    <row r="122" spans="1:65" s="2" customFormat="1">
      <c r="A122" s="34"/>
      <c r="B122" s="35"/>
      <c r="C122" s="36"/>
      <c r="D122" s="185" t="s">
        <v>154</v>
      </c>
      <c r="E122" s="36"/>
      <c r="F122" s="186" t="s">
        <v>182</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154</v>
      </c>
      <c r="AU122" s="17" t="s">
        <v>85</v>
      </c>
    </row>
    <row r="123" spans="1:65" s="13" customFormat="1">
      <c r="B123" s="190"/>
      <c r="C123" s="191"/>
      <c r="D123" s="192" t="s">
        <v>156</v>
      </c>
      <c r="E123" s="193" t="s">
        <v>18</v>
      </c>
      <c r="F123" s="194" t="s">
        <v>183</v>
      </c>
      <c r="G123" s="191"/>
      <c r="H123" s="195">
        <v>2.4</v>
      </c>
      <c r="I123" s="196"/>
      <c r="J123" s="191"/>
      <c r="K123" s="191"/>
      <c r="L123" s="197"/>
      <c r="M123" s="198"/>
      <c r="N123" s="199"/>
      <c r="O123" s="199"/>
      <c r="P123" s="199"/>
      <c r="Q123" s="199"/>
      <c r="R123" s="199"/>
      <c r="S123" s="199"/>
      <c r="T123" s="200"/>
      <c r="AT123" s="201" t="s">
        <v>156</v>
      </c>
      <c r="AU123" s="201" t="s">
        <v>85</v>
      </c>
      <c r="AV123" s="13" t="s">
        <v>85</v>
      </c>
      <c r="AW123" s="13" t="s">
        <v>37</v>
      </c>
      <c r="AX123" s="13" t="s">
        <v>75</v>
      </c>
      <c r="AY123" s="201" t="s">
        <v>144</v>
      </c>
    </row>
    <row r="124" spans="1:65" s="13" customFormat="1">
      <c r="B124" s="190"/>
      <c r="C124" s="191"/>
      <c r="D124" s="192" t="s">
        <v>156</v>
      </c>
      <c r="E124" s="193" t="s">
        <v>18</v>
      </c>
      <c r="F124" s="194" t="s">
        <v>184</v>
      </c>
      <c r="G124" s="191"/>
      <c r="H124" s="195">
        <v>0.8</v>
      </c>
      <c r="I124" s="196"/>
      <c r="J124" s="191"/>
      <c r="K124" s="191"/>
      <c r="L124" s="197"/>
      <c r="M124" s="198"/>
      <c r="N124" s="199"/>
      <c r="O124" s="199"/>
      <c r="P124" s="199"/>
      <c r="Q124" s="199"/>
      <c r="R124" s="199"/>
      <c r="S124" s="199"/>
      <c r="T124" s="200"/>
      <c r="AT124" s="201" t="s">
        <v>156</v>
      </c>
      <c r="AU124" s="201" t="s">
        <v>85</v>
      </c>
      <c r="AV124" s="13" t="s">
        <v>85</v>
      </c>
      <c r="AW124" s="13" t="s">
        <v>37</v>
      </c>
      <c r="AX124" s="13" t="s">
        <v>75</v>
      </c>
      <c r="AY124" s="201" t="s">
        <v>144</v>
      </c>
    </row>
    <row r="125" spans="1:65" s="13" customFormat="1">
      <c r="B125" s="190"/>
      <c r="C125" s="191"/>
      <c r="D125" s="192" t="s">
        <v>156</v>
      </c>
      <c r="E125" s="193" t="s">
        <v>18</v>
      </c>
      <c r="F125" s="194" t="s">
        <v>185</v>
      </c>
      <c r="G125" s="191"/>
      <c r="H125" s="195">
        <v>0.24</v>
      </c>
      <c r="I125" s="196"/>
      <c r="J125" s="191"/>
      <c r="K125" s="191"/>
      <c r="L125" s="197"/>
      <c r="M125" s="198"/>
      <c r="N125" s="199"/>
      <c r="O125" s="199"/>
      <c r="P125" s="199"/>
      <c r="Q125" s="199"/>
      <c r="R125" s="199"/>
      <c r="S125" s="199"/>
      <c r="T125" s="200"/>
      <c r="AT125" s="201" t="s">
        <v>156</v>
      </c>
      <c r="AU125" s="201" t="s">
        <v>85</v>
      </c>
      <c r="AV125" s="13" t="s">
        <v>85</v>
      </c>
      <c r="AW125" s="13" t="s">
        <v>37</v>
      </c>
      <c r="AX125" s="13" t="s">
        <v>75</v>
      </c>
      <c r="AY125" s="201" t="s">
        <v>144</v>
      </c>
    </row>
    <row r="126" spans="1:65" s="13" customFormat="1">
      <c r="B126" s="190"/>
      <c r="C126" s="191"/>
      <c r="D126" s="192" t="s">
        <v>156</v>
      </c>
      <c r="E126" s="193" t="s">
        <v>18</v>
      </c>
      <c r="F126" s="194" t="s">
        <v>186</v>
      </c>
      <c r="G126" s="191"/>
      <c r="H126" s="195">
        <v>0.3</v>
      </c>
      <c r="I126" s="196"/>
      <c r="J126" s="191"/>
      <c r="K126" s="191"/>
      <c r="L126" s="197"/>
      <c r="M126" s="198"/>
      <c r="N126" s="199"/>
      <c r="O126" s="199"/>
      <c r="P126" s="199"/>
      <c r="Q126" s="199"/>
      <c r="R126" s="199"/>
      <c r="S126" s="199"/>
      <c r="T126" s="200"/>
      <c r="AT126" s="201" t="s">
        <v>156</v>
      </c>
      <c r="AU126" s="201" t="s">
        <v>85</v>
      </c>
      <c r="AV126" s="13" t="s">
        <v>85</v>
      </c>
      <c r="AW126" s="13" t="s">
        <v>37</v>
      </c>
      <c r="AX126" s="13" t="s">
        <v>75</v>
      </c>
      <c r="AY126" s="201" t="s">
        <v>144</v>
      </c>
    </row>
    <row r="127" spans="1:65" s="13" customFormat="1">
      <c r="B127" s="190"/>
      <c r="C127" s="191"/>
      <c r="D127" s="192" t="s">
        <v>156</v>
      </c>
      <c r="E127" s="193" t="s">
        <v>18</v>
      </c>
      <c r="F127" s="194" t="s">
        <v>187</v>
      </c>
      <c r="G127" s="191"/>
      <c r="H127" s="195">
        <v>0.64</v>
      </c>
      <c r="I127" s="196"/>
      <c r="J127" s="191"/>
      <c r="K127" s="191"/>
      <c r="L127" s="197"/>
      <c r="M127" s="198"/>
      <c r="N127" s="199"/>
      <c r="O127" s="199"/>
      <c r="P127" s="199"/>
      <c r="Q127" s="199"/>
      <c r="R127" s="199"/>
      <c r="S127" s="199"/>
      <c r="T127" s="200"/>
      <c r="AT127" s="201" t="s">
        <v>156</v>
      </c>
      <c r="AU127" s="201" t="s">
        <v>85</v>
      </c>
      <c r="AV127" s="13" t="s">
        <v>85</v>
      </c>
      <c r="AW127" s="13" t="s">
        <v>37</v>
      </c>
      <c r="AX127" s="13" t="s">
        <v>75</v>
      </c>
      <c r="AY127" s="201" t="s">
        <v>144</v>
      </c>
    </row>
    <row r="128" spans="1:65" s="13" customFormat="1">
      <c r="B128" s="190"/>
      <c r="C128" s="191"/>
      <c r="D128" s="192" t="s">
        <v>156</v>
      </c>
      <c r="E128" s="193" t="s">
        <v>18</v>
      </c>
      <c r="F128" s="194" t="s">
        <v>188</v>
      </c>
      <c r="G128" s="191"/>
      <c r="H128" s="195">
        <v>0.8</v>
      </c>
      <c r="I128" s="196"/>
      <c r="J128" s="191"/>
      <c r="K128" s="191"/>
      <c r="L128" s="197"/>
      <c r="M128" s="198"/>
      <c r="N128" s="199"/>
      <c r="O128" s="199"/>
      <c r="P128" s="199"/>
      <c r="Q128" s="199"/>
      <c r="R128" s="199"/>
      <c r="S128" s="199"/>
      <c r="T128" s="200"/>
      <c r="AT128" s="201" t="s">
        <v>156</v>
      </c>
      <c r="AU128" s="201" t="s">
        <v>85</v>
      </c>
      <c r="AV128" s="13" t="s">
        <v>85</v>
      </c>
      <c r="AW128" s="13" t="s">
        <v>37</v>
      </c>
      <c r="AX128" s="13" t="s">
        <v>75</v>
      </c>
      <c r="AY128" s="201" t="s">
        <v>144</v>
      </c>
    </row>
    <row r="129" spans="1:65" s="13" customFormat="1">
      <c r="B129" s="190"/>
      <c r="C129" s="191"/>
      <c r="D129" s="192" t="s">
        <v>156</v>
      </c>
      <c r="E129" s="193" t="s">
        <v>18</v>
      </c>
      <c r="F129" s="194" t="s">
        <v>189</v>
      </c>
      <c r="G129" s="191"/>
      <c r="H129" s="195">
        <v>0.36</v>
      </c>
      <c r="I129" s="196"/>
      <c r="J129" s="191"/>
      <c r="K129" s="191"/>
      <c r="L129" s="197"/>
      <c r="M129" s="198"/>
      <c r="N129" s="199"/>
      <c r="O129" s="199"/>
      <c r="P129" s="199"/>
      <c r="Q129" s="199"/>
      <c r="R129" s="199"/>
      <c r="S129" s="199"/>
      <c r="T129" s="200"/>
      <c r="AT129" s="201" t="s">
        <v>156</v>
      </c>
      <c r="AU129" s="201" t="s">
        <v>85</v>
      </c>
      <c r="AV129" s="13" t="s">
        <v>85</v>
      </c>
      <c r="AW129" s="13" t="s">
        <v>37</v>
      </c>
      <c r="AX129" s="13" t="s">
        <v>75</v>
      </c>
      <c r="AY129" s="201" t="s">
        <v>144</v>
      </c>
    </row>
    <row r="130" spans="1:65" s="13" customFormat="1">
      <c r="B130" s="190"/>
      <c r="C130" s="191"/>
      <c r="D130" s="192" t="s">
        <v>156</v>
      </c>
      <c r="E130" s="193" t="s">
        <v>18</v>
      </c>
      <c r="F130" s="194" t="s">
        <v>190</v>
      </c>
      <c r="G130" s="191"/>
      <c r="H130" s="195">
        <v>2</v>
      </c>
      <c r="I130" s="196"/>
      <c r="J130" s="191"/>
      <c r="K130" s="191"/>
      <c r="L130" s="197"/>
      <c r="M130" s="198"/>
      <c r="N130" s="199"/>
      <c r="O130" s="199"/>
      <c r="P130" s="199"/>
      <c r="Q130" s="199"/>
      <c r="R130" s="199"/>
      <c r="S130" s="199"/>
      <c r="T130" s="200"/>
      <c r="AT130" s="201" t="s">
        <v>156</v>
      </c>
      <c r="AU130" s="201" t="s">
        <v>85</v>
      </c>
      <c r="AV130" s="13" t="s">
        <v>85</v>
      </c>
      <c r="AW130" s="13" t="s">
        <v>37</v>
      </c>
      <c r="AX130" s="13" t="s">
        <v>75</v>
      </c>
      <c r="AY130" s="201" t="s">
        <v>144</v>
      </c>
    </row>
    <row r="131" spans="1:65" s="13" customFormat="1">
      <c r="B131" s="190"/>
      <c r="C131" s="191"/>
      <c r="D131" s="192" t="s">
        <v>156</v>
      </c>
      <c r="E131" s="193" t="s">
        <v>18</v>
      </c>
      <c r="F131" s="194" t="s">
        <v>191</v>
      </c>
      <c r="G131" s="191"/>
      <c r="H131" s="195">
        <v>0.08</v>
      </c>
      <c r="I131" s="196"/>
      <c r="J131" s="191"/>
      <c r="K131" s="191"/>
      <c r="L131" s="197"/>
      <c r="M131" s="198"/>
      <c r="N131" s="199"/>
      <c r="O131" s="199"/>
      <c r="P131" s="199"/>
      <c r="Q131" s="199"/>
      <c r="R131" s="199"/>
      <c r="S131" s="199"/>
      <c r="T131" s="200"/>
      <c r="AT131" s="201" t="s">
        <v>156</v>
      </c>
      <c r="AU131" s="201" t="s">
        <v>85</v>
      </c>
      <c r="AV131" s="13" t="s">
        <v>85</v>
      </c>
      <c r="AW131" s="13" t="s">
        <v>37</v>
      </c>
      <c r="AX131" s="13" t="s">
        <v>75</v>
      </c>
      <c r="AY131" s="201" t="s">
        <v>144</v>
      </c>
    </row>
    <row r="132" spans="1:65" s="13" customFormat="1">
      <c r="B132" s="190"/>
      <c r="C132" s="191"/>
      <c r="D132" s="192" t="s">
        <v>156</v>
      </c>
      <c r="E132" s="193" t="s">
        <v>18</v>
      </c>
      <c r="F132" s="194" t="s">
        <v>192</v>
      </c>
      <c r="G132" s="191"/>
      <c r="H132" s="195">
        <v>0.08</v>
      </c>
      <c r="I132" s="196"/>
      <c r="J132" s="191"/>
      <c r="K132" s="191"/>
      <c r="L132" s="197"/>
      <c r="M132" s="198"/>
      <c r="N132" s="199"/>
      <c r="O132" s="199"/>
      <c r="P132" s="199"/>
      <c r="Q132" s="199"/>
      <c r="R132" s="199"/>
      <c r="S132" s="199"/>
      <c r="T132" s="200"/>
      <c r="AT132" s="201" t="s">
        <v>156</v>
      </c>
      <c r="AU132" s="201" t="s">
        <v>85</v>
      </c>
      <c r="AV132" s="13" t="s">
        <v>85</v>
      </c>
      <c r="AW132" s="13" t="s">
        <v>37</v>
      </c>
      <c r="AX132" s="13" t="s">
        <v>75</v>
      </c>
      <c r="AY132" s="201" t="s">
        <v>144</v>
      </c>
    </row>
    <row r="133" spans="1:65" s="14" customFormat="1">
      <c r="B133" s="202"/>
      <c r="C133" s="203"/>
      <c r="D133" s="192" t="s">
        <v>156</v>
      </c>
      <c r="E133" s="204" t="s">
        <v>18</v>
      </c>
      <c r="F133" s="205" t="s">
        <v>160</v>
      </c>
      <c r="G133" s="203"/>
      <c r="H133" s="206">
        <v>7.7</v>
      </c>
      <c r="I133" s="207"/>
      <c r="J133" s="203"/>
      <c r="K133" s="203"/>
      <c r="L133" s="208"/>
      <c r="M133" s="209"/>
      <c r="N133" s="210"/>
      <c r="O133" s="210"/>
      <c r="P133" s="210"/>
      <c r="Q133" s="210"/>
      <c r="R133" s="210"/>
      <c r="S133" s="210"/>
      <c r="T133" s="211"/>
      <c r="AT133" s="212" t="s">
        <v>156</v>
      </c>
      <c r="AU133" s="212" t="s">
        <v>85</v>
      </c>
      <c r="AV133" s="14" t="s">
        <v>152</v>
      </c>
      <c r="AW133" s="14" t="s">
        <v>37</v>
      </c>
      <c r="AX133" s="14" t="s">
        <v>83</v>
      </c>
      <c r="AY133" s="212" t="s">
        <v>144</v>
      </c>
    </row>
    <row r="134" spans="1:65" s="2" customFormat="1" ht="24.2" customHeight="1">
      <c r="A134" s="34"/>
      <c r="B134" s="35"/>
      <c r="C134" s="173" t="s">
        <v>193</v>
      </c>
      <c r="D134" s="173" t="s">
        <v>147</v>
      </c>
      <c r="E134" s="174" t="s">
        <v>194</v>
      </c>
      <c r="F134" s="175" t="s">
        <v>195</v>
      </c>
      <c r="G134" s="176" t="s">
        <v>172</v>
      </c>
      <c r="H134" s="177">
        <v>7.7</v>
      </c>
      <c r="I134" s="178"/>
      <c r="J134" s="177">
        <f>ROUND((ROUND(I134,2))*(ROUND(H134,2)),2)</f>
        <v>0</v>
      </c>
      <c r="K134" s="175" t="s">
        <v>151</v>
      </c>
      <c r="L134" s="39"/>
      <c r="M134" s="179" t="s">
        <v>18</v>
      </c>
      <c r="N134" s="180" t="s">
        <v>46</v>
      </c>
      <c r="O134" s="64"/>
      <c r="P134" s="181">
        <f>O134*H134</f>
        <v>0</v>
      </c>
      <c r="Q134" s="181">
        <v>2.5999999999999998E-4</v>
      </c>
      <c r="R134" s="181">
        <f>Q134*H134</f>
        <v>2.0019999999999999E-3</v>
      </c>
      <c r="S134" s="181">
        <v>0</v>
      </c>
      <c r="T134" s="182">
        <f>S134*H134</f>
        <v>0</v>
      </c>
      <c r="U134" s="34"/>
      <c r="V134" s="34"/>
      <c r="W134" s="34"/>
      <c r="X134" s="34"/>
      <c r="Y134" s="34"/>
      <c r="Z134" s="34"/>
      <c r="AA134" s="34"/>
      <c r="AB134" s="34"/>
      <c r="AC134" s="34"/>
      <c r="AD134" s="34"/>
      <c r="AE134" s="34"/>
      <c r="AR134" s="183" t="s">
        <v>152</v>
      </c>
      <c r="AT134" s="183" t="s">
        <v>147</v>
      </c>
      <c r="AU134" s="183" t="s">
        <v>85</v>
      </c>
      <c r="AY134" s="17" t="s">
        <v>144</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152</v>
      </c>
      <c r="BM134" s="183" t="s">
        <v>196</v>
      </c>
    </row>
    <row r="135" spans="1:65" s="2" customFormat="1">
      <c r="A135" s="34"/>
      <c r="B135" s="35"/>
      <c r="C135" s="36"/>
      <c r="D135" s="185" t="s">
        <v>154</v>
      </c>
      <c r="E135" s="36"/>
      <c r="F135" s="186" t="s">
        <v>197</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154</v>
      </c>
      <c r="AU135" s="17" t="s">
        <v>85</v>
      </c>
    </row>
    <row r="136" spans="1:65" s="2" customFormat="1" ht="37.9" customHeight="1">
      <c r="A136" s="34"/>
      <c r="B136" s="35"/>
      <c r="C136" s="173" t="s">
        <v>177</v>
      </c>
      <c r="D136" s="173" t="s">
        <v>147</v>
      </c>
      <c r="E136" s="174" t="s">
        <v>198</v>
      </c>
      <c r="F136" s="175" t="s">
        <v>199</v>
      </c>
      <c r="G136" s="176" t="s">
        <v>172</v>
      </c>
      <c r="H136" s="177">
        <v>6.9</v>
      </c>
      <c r="I136" s="178"/>
      <c r="J136" s="177">
        <f>ROUND((ROUND(I136,2))*(ROUND(H136,2)),2)</f>
        <v>0</v>
      </c>
      <c r="K136" s="175" t="s">
        <v>151</v>
      </c>
      <c r="L136" s="39"/>
      <c r="M136" s="179" t="s">
        <v>18</v>
      </c>
      <c r="N136" s="180" t="s">
        <v>46</v>
      </c>
      <c r="O136" s="64"/>
      <c r="P136" s="181">
        <f>O136*H136</f>
        <v>0</v>
      </c>
      <c r="Q136" s="181">
        <v>4.3800000000000002E-3</v>
      </c>
      <c r="R136" s="181">
        <f>Q136*H136</f>
        <v>3.0222000000000002E-2</v>
      </c>
      <c r="S136" s="181">
        <v>0</v>
      </c>
      <c r="T136" s="182">
        <f>S136*H136</f>
        <v>0</v>
      </c>
      <c r="U136" s="34"/>
      <c r="V136" s="34"/>
      <c r="W136" s="34"/>
      <c r="X136" s="34"/>
      <c r="Y136" s="34"/>
      <c r="Z136" s="34"/>
      <c r="AA136" s="34"/>
      <c r="AB136" s="34"/>
      <c r="AC136" s="34"/>
      <c r="AD136" s="34"/>
      <c r="AE136" s="34"/>
      <c r="AR136" s="183" t="s">
        <v>152</v>
      </c>
      <c r="AT136" s="183" t="s">
        <v>147</v>
      </c>
      <c r="AU136" s="183" t="s">
        <v>85</v>
      </c>
      <c r="AY136" s="17" t="s">
        <v>144</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152</v>
      </c>
      <c r="BM136" s="183" t="s">
        <v>200</v>
      </c>
    </row>
    <row r="137" spans="1:65" s="2" customFormat="1">
      <c r="A137" s="34"/>
      <c r="B137" s="35"/>
      <c r="C137" s="36"/>
      <c r="D137" s="185" t="s">
        <v>154</v>
      </c>
      <c r="E137" s="36"/>
      <c r="F137" s="186" t="s">
        <v>201</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154</v>
      </c>
      <c r="AU137" s="17" t="s">
        <v>85</v>
      </c>
    </row>
    <row r="138" spans="1:65" s="13" customFormat="1">
      <c r="B138" s="190"/>
      <c r="C138" s="191"/>
      <c r="D138" s="192" t="s">
        <v>156</v>
      </c>
      <c r="E138" s="193" t="s">
        <v>18</v>
      </c>
      <c r="F138" s="194" t="s">
        <v>202</v>
      </c>
      <c r="G138" s="191"/>
      <c r="H138" s="195">
        <v>3.43</v>
      </c>
      <c r="I138" s="196"/>
      <c r="J138" s="191"/>
      <c r="K138" s="191"/>
      <c r="L138" s="197"/>
      <c r="M138" s="198"/>
      <c r="N138" s="199"/>
      <c r="O138" s="199"/>
      <c r="P138" s="199"/>
      <c r="Q138" s="199"/>
      <c r="R138" s="199"/>
      <c r="S138" s="199"/>
      <c r="T138" s="200"/>
      <c r="AT138" s="201" t="s">
        <v>156</v>
      </c>
      <c r="AU138" s="201" t="s">
        <v>85</v>
      </c>
      <c r="AV138" s="13" t="s">
        <v>85</v>
      </c>
      <c r="AW138" s="13" t="s">
        <v>37</v>
      </c>
      <c r="AX138" s="13" t="s">
        <v>75</v>
      </c>
      <c r="AY138" s="201" t="s">
        <v>144</v>
      </c>
    </row>
    <row r="139" spans="1:65" s="13" customFormat="1">
      <c r="B139" s="190"/>
      <c r="C139" s="191"/>
      <c r="D139" s="192" t="s">
        <v>156</v>
      </c>
      <c r="E139" s="193" t="s">
        <v>18</v>
      </c>
      <c r="F139" s="194" t="s">
        <v>176</v>
      </c>
      <c r="G139" s="191"/>
      <c r="H139" s="195">
        <v>3.47</v>
      </c>
      <c r="I139" s="196"/>
      <c r="J139" s="191"/>
      <c r="K139" s="191"/>
      <c r="L139" s="197"/>
      <c r="M139" s="198"/>
      <c r="N139" s="199"/>
      <c r="O139" s="199"/>
      <c r="P139" s="199"/>
      <c r="Q139" s="199"/>
      <c r="R139" s="199"/>
      <c r="S139" s="199"/>
      <c r="T139" s="200"/>
      <c r="AT139" s="201" t="s">
        <v>156</v>
      </c>
      <c r="AU139" s="201" t="s">
        <v>85</v>
      </c>
      <c r="AV139" s="13" t="s">
        <v>85</v>
      </c>
      <c r="AW139" s="13" t="s">
        <v>37</v>
      </c>
      <c r="AX139" s="13" t="s">
        <v>75</v>
      </c>
      <c r="AY139" s="201" t="s">
        <v>144</v>
      </c>
    </row>
    <row r="140" spans="1:65" s="14" customFormat="1">
      <c r="B140" s="202"/>
      <c r="C140" s="203"/>
      <c r="D140" s="192" t="s">
        <v>156</v>
      </c>
      <c r="E140" s="204" t="s">
        <v>18</v>
      </c>
      <c r="F140" s="205" t="s">
        <v>160</v>
      </c>
      <c r="G140" s="203"/>
      <c r="H140" s="206">
        <v>6.9</v>
      </c>
      <c r="I140" s="207"/>
      <c r="J140" s="203"/>
      <c r="K140" s="203"/>
      <c r="L140" s="208"/>
      <c r="M140" s="209"/>
      <c r="N140" s="210"/>
      <c r="O140" s="210"/>
      <c r="P140" s="210"/>
      <c r="Q140" s="210"/>
      <c r="R140" s="210"/>
      <c r="S140" s="210"/>
      <c r="T140" s="211"/>
      <c r="AT140" s="212" t="s">
        <v>156</v>
      </c>
      <c r="AU140" s="212" t="s">
        <v>85</v>
      </c>
      <c r="AV140" s="14" t="s">
        <v>152</v>
      </c>
      <c r="AW140" s="14" t="s">
        <v>37</v>
      </c>
      <c r="AX140" s="14" t="s">
        <v>83</v>
      </c>
      <c r="AY140" s="212" t="s">
        <v>144</v>
      </c>
    </row>
    <row r="141" spans="1:65" s="2" customFormat="1" ht="37.9" customHeight="1">
      <c r="A141" s="34"/>
      <c r="B141" s="35"/>
      <c r="C141" s="173" t="s">
        <v>203</v>
      </c>
      <c r="D141" s="173" t="s">
        <v>147</v>
      </c>
      <c r="E141" s="174" t="s">
        <v>204</v>
      </c>
      <c r="F141" s="175" t="s">
        <v>205</v>
      </c>
      <c r="G141" s="176" t="s">
        <v>172</v>
      </c>
      <c r="H141" s="177">
        <v>6.9</v>
      </c>
      <c r="I141" s="178"/>
      <c r="J141" s="177">
        <f>ROUND((ROUND(I141,2))*(ROUND(H141,2)),2)</f>
        <v>0</v>
      </c>
      <c r="K141" s="175" t="s">
        <v>151</v>
      </c>
      <c r="L141" s="39"/>
      <c r="M141" s="179" t="s">
        <v>18</v>
      </c>
      <c r="N141" s="180" t="s">
        <v>46</v>
      </c>
      <c r="O141" s="64"/>
      <c r="P141" s="181">
        <f>O141*H141</f>
        <v>0</v>
      </c>
      <c r="Q141" s="181">
        <v>1.103E-2</v>
      </c>
      <c r="R141" s="181">
        <f>Q141*H141</f>
        <v>7.6107000000000008E-2</v>
      </c>
      <c r="S141" s="181">
        <v>0</v>
      </c>
      <c r="T141" s="182">
        <f>S141*H141</f>
        <v>0</v>
      </c>
      <c r="U141" s="34"/>
      <c r="V141" s="34"/>
      <c r="W141" s="34"/>
      <c r="X141" s="34"/>
      <c r="Y141" s="34"/>
      <c r="Z141" s="34"/>
      <c r="AA141" s="34"/>
      <c r="AB141" s="34"/>
      <c r="AC141" s="34"/>
      <c r="AD141" s="34"/>
      <c r="AE141" s="34"/>
      <c r="AR141" s="183" t="s">
        <v>152</v>
      </c>
      <c r="AT141" s="183" t="s">
        <v>147</v>
      </c>
      <c r="AU141" s="183" t="s">
        <v>85</v>
      </c>
      <c r="AY141" s="17" t="s">
        <v>144</v>
      </c>
      <c r="BE141" s="184">
        <f>IF(N141="základní",J141,0)</f>
        <v>0</v>
      </c>
      <c r="BF141" s="184">
        <f>IF(N141="snížená",J141,0)</f>
        <v>0</v>
      </c>
      <c r="BG141" s="184">
        <f>IF(N141="zákl. přenesená",J141,0)</f>
        <v>0</v>
      </c>
      <c r="BH141" s="184">
        <f>IF(N141="sníž. přenesená",J141,0)</f>
        <v>0</v>
      </c>
      <c r="BI141" s="184">
        <f>IF(N141="nulová",J141,0)</f>
        <v>0</v>
      </c>
      <c r="BJ141" s="17" t="s">
        <v>83</v>
      </c>
      <c r="BK141" s="184">
        <f>ROUND((ROUND(I141,2))*(ROUND(H141,2)),2)</f>
        <v>0</v>
      </c>
      <c r="BL141" s="17" t="s">
        <v>152</v>
      </c>
      <c r="BM141" s="183" t="s">
        <v>206</v>
      </c>
    </row>
    <row r="142" spans="1:65" s="2" customFormat="1">
      <c r="A142" s="34"/>
      <c r="B142" s="35"/>
      <c r="C142" s="36"/>
      <c r="D142" s="185" t="s">
        <v>154</v>
      </c>
      <c r="E142" s="36"/>
      <c r="F142" s="186" t="s">
        <v>207</v>
      </c>
      <c r="G142" s="36"/>
      <c r="H142" s="36"/>
      <c r="I142" s="187"/>
      <c r="J142" s="36"/>
      <c r="K142" s="36"/>
      <c r="L142" s="39"/>
      <c r="M142" s="188"/>
      <c r="N142" s="189"/>
      <c r="O142" s="64"/>
      <c r="P142" s="64"/>
      <c r="Q142" s="64"/>
      <c r="R142" s="64"/>
      <c r="S142" s="64"/>
      <c r="T142" s="65"/>
      <c r="U142" s="34"/>
      <c r="V142" s="34"/>
      <c r="W142" s="34"/>
      <c r="X142" s="34"/>
      <c r="Y142" s="34"/>
      <c r="Z142" s="34"/>
      <c r="AA142" s="34"/>
      <c r="AB142" s="34"/>
      <c r="AC142" s="34"/>
      <c r="AD142" s="34"/>
      <c r="AE142" s="34"/>
      <c r="AT142" s="17" t="s">
        <v>154</v>
      </c>
      <c r="AU142" s="17" t="s">
        <v>85</v>
      </c>
    </row>
    <row r="143" spans="1:65" s="13" customFormat="1">
      <c r="B143" s="190"/>
      <c r="C143" s="191"/>
      <c r="D143" s="192" t="s">
        <v>156</v>
      </c>
      <c r="E143" s="193" t="s">
        <v>18</v>
      </c>
      <c r="F143" s="194" t="s">
        <v>175</v>
      </c>
      <c r="G143" s="191"/>
      <c r="H143" s="195">
        <v>3.43</v>
      </c>
      <c r="I143" s="196"/>
      <c r="J143" s="191"/>
      <c r="K143" s="191"/>
      <c r="L143" s="197"/>
      <c r="M143" s="198"/>
      <c r="N143" s="199"/>
      <c r="O143" s="199"/>
      <c r="P143" s="199"/>
      <c r="Q143" s="199"/>
      <c r="R143" s="199"/>
      <c r="S143" s="199"/>
      <c r="T143" s="200"/>
      <c r="AT143" s="201" t="s">
        <v>156</v>
      </c>
      <c r="AU143" s="201" t="s">
        <v>85</v>
      </c>
      <c r="AV143" s="13" t="s">
        <v>85</v>
      </c>
      <c r="AW143" s="13" t="s">
        <v>37</v>
      </c>
      <c r="AX143" s="13" t="s">
        <v>75</v>
      </c>
      <c r="AY143" s="201" t="s">
        <v>144</v>
      </c>
    </row>
    <row r="144" spans="1:65" s="13" customFormat="1">
      <c r="B144" s="190"/>
      <c r="C144" s="191"/>
      <c r="D144" s="192" t="s">
        <v>156</v>
      </c>
      <c r="E144" s="193" t="s">
        <v>18</v>
      </c>
      <c r="F144" s="194" t="s">
        <v>176</v>
      </c>
      <c r="G144" s="191"/>
      <c r="H144" s="195">
        <v>3.47</v>
      </c>
      <c r="I144" s="196"/>
      <c r="J144" s="191"/>
      <c r="K144" s="191"/>
      <c r="L144" s="197"/>
      <c r="M144" s="198"/>
      <c r="N144" s="199"/>
      <c r="O144" s="199"/>
      <c r="P144" s="199"/>
      <c r="Q144" s="199"/>
      <c r="R144" s="199"/>
      <c r="S144" s="199"/>
      <c r="T144" s="200"/>
      <c r="AT144" s="201" t="s">
        <v>156</v>
      </c>
      <c r="AU144" s="201" t="s">
        <v>85</v>
      </c>
      <c r="AV144" s="13" t="s">
        <v>85</v>
      </c>
      <c r="AW144" s="13" t="s">
        <v>37</v>
      </c>
      <c r="AX144" s="13" t="s">
        <v>75</v>
      </c>
      <c r="AY144" s="201" t="s">
        <v>144</v>
      </c>
    </row>
    <row r="145" spans="1:65" s="14" customFormat="1">
      <c r="B145" s="202"/>
      <c r="C145" s="203"/>
      <c r="D145" s="192" t="s">
        <v>156</v>
      </c>
      <c r="E145" s="204" t="s">
        <v>18</v>
      </c>
      <c r="F145" s="205" t="s">
        <v>160</v>
      </c>
      <c r="G145" s="203"/>
      <c r="H145" s="206">
        <v>6.9</v>
      </c>
      <c r="I145" s="207"/>
      <c r="J145" s="203"/>
      <c r="K145" s="203"/>
      <c r="L145" s="208"/>
      <c r="M145" s="209"/>
      <c r="N145" s="210"/>
      <c r="O145" s="210"/>
      <c r="P145" s="210"/>
      <c r="Q145" s="210"/>
      <c r="R145" s="210"/>
      <c r="S145" s="210"/>
      <c r="T145" s="211"/>
      <c r="AT145" s="212" t="s">
        <v>156</v>
      </c>
      <c r="AU145" s="212" t="s">
        <v>85</v>
      </c>
      <c r="AV145" s="14" t="s">
        <v>152</v>
      </c>
      <c r="AW145" s="14" t="s">
        <v>37</v>
      </c>
      <c r="AX145" s="14" t="s">
        <v>83</v>
      </c>
      <c r="AY145" s="212" t="s">
        <v>144</v>
      </c>
    </row>
    <row r="146" spans="1:65" s="2" customFormat="1" ht="37.9" customHeight="1">
      <c r="A146" s="34"/>
      <c r="B146" s="35"/>
      <c r="C146" s="173" t="s">
        <v>208</v>
      </c>
      <c r="D146" s="173" t="s">
        <v>147</v>
      </c>
      <c r="E146" s="174" t="s">
        <v>209</v>
      </c>
      <c r="F146" s="175" t="s">
        <v>210</v>
      </c>
      <c r="G146" s="176" t="s">
        <v>150</v>
      </c>
      <c r="H146" s="177">
        <v>22</v>
      </c>
      <c r="I146" s="178"/>
      <c r="J146" s="177">
        <f>ROUND((ROUND(I146,2))*(ROUND(H146,2)),2)</f>
        <v>0</v>
      </c>
      <c r="K146" s="175" t="s">
        <v>151</v>
      </c>
      <c r="L146" s="39"/>
      <c r="M146" s="179" t="s">
        <v>18</v>
      </c>
      <c r="N146" s="180" t="s">
        <v>46</v>
      </c>
      <c r="O146" s="64"/>
      <c r="P146" s="181">
        <f>O146*H146</f>
        <v>0</v>
      </c>
      <c r="Q146" s="181">
        <v>2.0200000000000001E-3</v>
      </c>
      <c r="R146" s="181">
        <f>Q146*H146</f>
        <v>4.444E-2</v>
      </c>
      <c r="S146" s="181">
        <v>0</v>
      </c>
      <c r="T146" s="182">
        <f>S146*H146</f>
        <v>0</v>
      </c>
      <c r="U146" s="34"/>
      <c r="V146" s="34"/>
      <c r="W146" s="34"/>
      <c r="X146" s="34"/>
      <c r="Y146" s="34"/>
      <c r="Z146" s="34"/>
      <c r="AA146" s="34"/>
      <c r="AB146" s="34"/>
      <c r="AC146" s="34"/>
      <c r="AD146" s="34"/>
      <c r="AE146" s="34"/>
      <c r="AR146" s="183" t="s">
        <v>152</v>
      </c>
      <c r="AT146" s="183" t="s">
        <v>147</v>
      </c>
      <c r="AU146" s="183" t="s">
        <v>85</v>
      </c>
      <c r="AY146" s="17" t="s">
        <v>144</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152</v>
      </c>
      <c r="BM146" s="183" t="s">
        <v>211</v>
      </c>
    </row>
    <row r="147" spans="1:65" s="2" customFormat="1">
      <c r="A147" s="34"/>
      <c r="B147" s="35"/>
      <c r="C147" s="36"/>
      <c r="D147" s="185" t="s">
        <v>154</v>
      </c>
      <c r="E147" s="36"/>
      <c r="F147" s="186" t="s">
        <v>212</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154</v>
      </c>
      <c r="AU147" s="17" t="s">
        <v>85</v>
      </c>
    </row>
    <row r="148" spans="1:65" s="13" customFormat="1">
      <c r="B148" s="190"/>
      <c r="C148" s="191"/>
      <c r="D148" s="192" t="s">
        <v>156</v>
      </c>
      <c r="E148" s="193" t="s">
        <v>18</v>
      </c>
      <c r="F148" s="194" t="s">
        <v>213</v>
      </c>
      <c r="G148" s="191"/>
      <c r="H148" s="195">
        <v>12</v>
      </c>
      <c r="I148" s="196"/>
      <c r="J148" s="191"/>
      <c r="K148" s="191"/>
      <c r="L148" s="197"/>
      <c r="M148" s="198"/>
      <c r="N148" s="199"/>
      <c r="O148" s="199"/>
      <c r="P148" s="199"/>
      <c r="Q148" s="199"/>
      <c r="R148" s="199"/>
      <c r="S148" s="199"/>
      <c r="T148" s="200"/>
      <c r="AT148" s="201" t="s">
        <v>156</v>
      </c>
      <c r="AU148" s="201" t="s">
        <v>85</v>
      </c>
      <c r="AV148" s="13" t="s">
        <v>85</v>
      </c>
      <c r="AW148" s="13" t="s">
        <v>37</v>
      </c>
      <c r="AX148" s="13" t="s">
        <v>75</v>
      </c>
      <c r="AY148" s="201" t="s">
        <v>144</v>
      </c>
    </row>
    <row r="149" spans="1:65" s="13" customFormat="1">
      <c r="B149" s="190"/>
      <c r="C149" s="191"/>
      <c r="D149" s="192" t="s">
        <v>156</v>
      </c>
      <c r="E149" s="193" t="s">
        <v>18</v>
      </c>
      <c r="F149" s="194" t="s">
        <v>214</v>
      </c>
      <c r="G149" s="191"/>
      <c r="H149" s="195">
        <v>8</v>
      </c>
      <c r="I149" s="196"/>
      <c r="J149" s="191"/>
      <c r="K149" s="191"/>
      <c r="L149" s="197"/>
      <c r="M149" s="198"/>
      <c r="N149" s="199"/>
      <c r="O149" s="199"/>
      <c r="P149" s="199"/>
      <c r="Q149" s="199"/>
      <c r="R149" s="199"/>
      <c r="S149" s="199"/>
      <c r="T149" s="200"/>
      <c r="AT149" s="201" t="s">
        <v>156</v>
      </c>
      <c r="AU149" s="201" t="s">
        <v>85</v>
      </c>
      <c r="AV149" s="13" t="s">
        <v>85</v>
      </c>
      <c r="AW149" s="13" t="s">
        <v>37</v>
      </c>
      <c r="AX149" s="13" t="s">
        <v>75</v>
      </c>
      <c r="AY149" s="201" t="s">
        <v>144</v>
      </c>
    </row>
    <row r="150" spans="1:65" s="13" customFormat="1">
      <c r="B150" s="190"/>
      <c r="C150" s="191"/>
      <c r="D150" s="192" t="s">
        <v>156</v>
      </c>
      <c r="E150" s="193" t="s">
        <v>18</v>
      </c>
      <c r="F150" s="194" t="s">
        <v>215</v>
      </c>
      <c r="G150" s="191"/>
      <c r="H150" s="195">
        <v>2</v>
      </c>
      <c r="I150" s="196"/>
      <c r="J150" s="191"/>
      <c r="K150" s="191"/>
      <c r="L150" s="197"/>
      <c r="M150" s="198"/>
      <c r="N150" s="199"/>
      <c r="O150" s="199"/>
      <c r="P150" s="199"/>
      <c r="Q150" s="199"/>
      <c r="R150" s="199"/>
      <c r="S150" s="199"/>
      <c r="T150" s="200"/>
      <c r="AT150" s="201" t="s">
        <v>156</v>
      </c>
      <c r="AU150" s="201" t="s">
        <v>85</v>
      </c>
      <c r="AV150" s="13" t="s">
        <v>85</v>
      </c>
      <c r="AW150" s="13" t="s">
        <v>37</v>
      </c>
      <c r="AX150" s="13" t="s">
        <v>75</v>
      </c>
      <c r="AY150" s="201" t="s">
        <v>144</v>
      </c>
    </row>
    <row r="151" spans="1:65" s="14" customFormat="1">
      <c r="B151" s="202"/>
      <c r="C151" s="203"/>
      <c r="D151" s="192" t="s">
        <v>156</v>
      </c>
      <c r="E151" s="204" t="s">
        <v>18</v>
      </c>
      <c r="F151" s="205" t="s">
        <v>160</v>
      </c>
      <c r="G151" s="203"/>
      <c r="H151" s="206">
        <v>22</v>
      </c>
      <c r="I151" s="207"/>
      <c r="J151" s="203"/>
      <c r="K151" s="203"/>
      <c r="L151" s="208"/>
      <c r="M151" s="209"/>
      <c r="N151" s="210"/>
      <c r="O151" s="210"/>
      <c r="P151" s="210"/>
      <c r="Q151" s="210"/>
      <c r="R151" s="210"/>
      <c r="S151" s="210"/>
      <c r="T151" s="211"/>
      <c r="AT151" s="212" t="s">
        <v>156</v>
      </c>
      <c r="AU151" s="212" t="s">
        <v>85</v>
      </c>
      <c r="AV151" s="14" t="s">
        <v>152</v>
      </c>
      <c r="AW151" s="14" t="s">
        <v>37</v>
      </c>
      <c r="AX151" s="14" t="s">
        <v>83</v>
      </c>
      <c r="AY151" s="212" t="s">
        <v>144</v>
      </c>
    </row>
    <row r="152" spans="1:65" s="2" customFormat="1" ht="37.9" customHeight="1">
      <c r="A152" s="34"/>
      <c r="B152" s="35"/>
      <c r="C152" s="173" t="s">
        <v>216</v>
      </c>
      <c r="D152" s="173" t="s">
        <v>147</v>
      </c>
      <c r="E152" s="174" t="s">
        <v>217</v>
      </c>
      <c r="F152" s="175" t="s">
        <v>218</v>
      </c>
      <c r="G152" s="176" t="s">
        <v>150</v>
      </c>
      <c r="H152" s="177">
        <v>66</v>
      </c>
      <c r="I152" s="178"/>
      <c r="J152" s="177">
        <f>ROUND((ROUND(I152,2))*(ROUND(H152,2)),2)</f>
        <v>0</v>
      </c>
      <c r="K152" s="175" t="s">
        <v>151</v>
      </c>
      <c r="L152" s="39"/>
      <c r="M152" s="179" t="s">
        <v>18</v>
      </c>
      <c r="N152" s="180" t="s">
        <v>46</v>
      </c>
      <c r="O152" s="64"/>
      <c r="P152" s="181">
        <f>O152*H152</f>
        <v>0</v>
      </c>
      <c r="Q152" s="181">
        <v>5.5700000000000003E-3</v>
      </c>
      <c r="R152" s="181">
        <f>Q152*H152</f>
        <v>0.36762</v>
      </c>
      <c r="S152" s="181">
        <v>0</v>
      </c>
      <c r="T152" s="182">
        <f>S152*H152</f>
        <v>0</v>
      </c>
      <c r="U152" s="34"/>
      <c r="V152" s="34"/>
      <c r="W152" s="34"/>
      <c r="X152" s="34"/>
      <c r="Y152" s="34"/>
      <c r="Z152" s="34"/>
      <c r="AA152" s="34"/>
      <c r="AB152" s="34"/>
      <c r="AC152" s="34"/>
      <c r="AD152" s="34"/>
      <c r="AE152" s="34"/>
      <c r="AR152" s="183" t="s">
        <v>152</v>
      </c>
      <c r="AT152" s="183" t="s">
        <v>147</v>
      </c>
      <c r="AU152" s="183" t="s">
        <v>85</v>
      </c>
      <c r="AY152" s="17" t="s">
        <v>144</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152</v>
      </c>
      <c r="BM152" s="183" t="s">
        <v>219</v>
      </c>
    </row>
    <row r="153" spans="1:65" s="2" customFormat="1">
      <c r="A153" s="34"/>
      <c r="B153" s="35"/>
      <c r="C153" s="36"/>
      <c r="D153" s="185" t="s">
        <v>154</v>
      </c>
      <c r="E153" s="36"/>
      <c r="F153" s="186" t="s">
        <v>220</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154</v>
      </c>
      <c r="AU153" s="17" t="s">
        <v>85</v>
      </c>
    </row>
    <row r="154" spans="1:65" s="13" customFormat="1">
      <c r="B154" s="190"/>
      <c r="C154" s="191"/>
      <c r="D154" s="192" t="s">
        <v>156</v>
      </c>
      <c r="E154" s="193" t="s">
        <v>18</v>
      </c>
      <c r="F154" s="194" t="s">
        <v>221</v>
      </c>
      <c r="G154" s="191"/>
      <c r="H154" s="195">
        <v>24</v>
      </c>
      <c r="I154" s="196"/>
      <c r="J154" s="191"/>
      <c r="K154" s="191"/>
      <c r="L154" s="197"/>
      <c r="M154" s="198"/>
      <c r="N154" s="199"/>
      <c r="O154" s="199"/>
      <c r="P154" s="199"/>
      <c r="Q154" s="199"/>
      <c r="R154" s="199"/>
      <c r="S154" s="199"/>
      <c r="T154" s="200"/>
      <c r="AT154" s="201" t="s">
        <v>156</v>
      </c>
      <c r="AU154" s="201" t="s">
        <v>85</v>
      </c>
      <c r="AV154" s="13" t="s">
        <v>85</v>
      </c>
      <c r="AW154" s="13" t="s">
        <v>37</v>
      </c>
      <c r="AX154" s="13" t="s">
        <v>75</v>
      </c>
      <c r="AY154" s="201" t="s">
        <v>144</v>
      </c>
    </row>
    <row r="155" spans="1:65" s="13" customFormat="1">
      <c r="B155" s="190"/>
      <c r="C155" s="191"/>
      <c r="D155" s="192" t="s">
        <v>156</v>
      </c>
      <c r="E155" s="193" t="s">
        <v>18</v>
      </c>
      <c r="F155" s="194" t="s">
        <v>222</v>
      </c>
      <c r="G155" s="191"/>
      <c r="H155" s="195">
        <v>8</v>
      </c>
      <c r="I155" s="196"/>
      <c r="J155" s="191"/>
      <c r="K155" s="191"/>
      <c r="L155" s="197"/>
      <c r="M155" s="198"/>
      <c r="N155" s="199"/>
      <c r="O155" s="199"/>
      <c r="P155" s="199"/>
      <c r="Q155" s="199"/>
      <c r="R155" s="199"/>
      <c r="S155" s="199"/>
      <c r="T155" s="200"/>
      <c r="AT155" s="201" t="s">
        <v>156</v>
      </c>
      <c r="AU155" s="201" t="s">
        <v>85</v>
      </c>
      <c r="AV155" s="13" t="s">
        <v>85</v>
      </c>
      <c r="AW155" s="13" t="s">
        <v>37</v>
      </c>
      <c r="AX155" s="13" t="s">
        <v>75</v>
      </c>
      <c r="AY155" s="201" t="s">
        <v>144</v>
      </c>
    </row>
    <row r="156" spans="1:65" s="13" customFormat="1">
      <c r="B156" s="190"/>
      <c r="C156" s="191"/>
      <c r="D156" s="192" t="s">
        <v>156</v>
      </c>
      <c r="E156" s="193" t="s">
        <v>18</v>
      </c>
      <c r="F156" s="194" t="s">
        <v>223</v>
      </c>
      <c r="G156" s="191"/>
      <c r="H156" s="195">
        <v>8</v>
      </c>
      <c r="I156" s="196"/>
      <c r="J156" s="191"/>
      <c r="K156" s="191"/>
      <c r="L156" s="197"/>
      <c r="M156" s="198"/>
      <c r="N156" s="199"/>
      <c r="O156" s="199"/>
      <c r="P156" s="199"/>
      <c r="Q156" s="199"/>
      <c r="R156" s="199"/>
      <c r="S156" s="199"/>
      <c r="T156" s="200"/>
      <c r="AT156" s="201" t="s">
        <v>156</v>
      </c>
      <c r="AU156" s="201" t="s">
        <v>85</v>
      </c>
      <c r="AV156" s="13" t="s">
        <v>85</v>
      </c>
      <c r="AW156" s="13" t="s">
        <v>37</v>
      </c>
      <c r="AX156" s="13" t="s">
        <v>75</v>
      </c>
      <c r="AY156" s="201" t="s">
        <v>144</v>
      </c>
    </row>
    <row r="157" spans="1:65" s="13" customFormat="1">
      <c r="B157" s="190"/>
      <c r="C157" s="191"/>
      <c r="D157" s="192" t="s">
        <v>156</v>
      </c>
      <c r="E157" s="193" t="s">
        <v>18</v>
      </c>
      <c r="F157" s="194" t="s">
        <v>224</v>
      </c>
      <c r="G157" s="191"/>
      <c r="H157" s="195">
        <v>6</v>
      </c>
      <c r="I157" s="196"/>
      <c r="J157" s="191"/>
      <c r="K157" s="191"/>
      <c r="L157" s="197"/>
      <c r="M157" s="198"/>
      <c r="N157" s="199"/>
      <c r="O157" s="199"/>
      <c r="P157" s="199"/>
      <c r="Q157" s="199"/>
      <c r="R157" s="199"/>
      <c r="S157" s="199"/>
      <c r="T157" s="200"/>
      <c r="AT157" s="201" t="s">
        <v>156</v>
      </c>
      <c r="AU157" s="201" t="s">
        <v>85</v>
      </c>
      <c r="AV157" s="13" t="s">
        <v>85</v>
      </c>
      <c r="AW157" s="13" t="s">
        <v>37</v>
      </c>
      <c r="AX157" s="13" t="s">
        <v>75</v>
      </c>
      <c r="AY157" s="201" t="s">
        <v>144</v>
      </c>
    </row>
    <row r="158" spans="1:65" s="13" customFormat="1">
      <c r="B158" s="190"/>
      <c r="C158" s="191"/>
      <c r="D158" s="192" t="s">
        <v>156</v>
      </c>
      <c r="E158" s="193" t="s">
        <v>18</v>
      </c>
      <c r="F158" s="194" t="s">
        <v>225</v>
      </c>
      <c r="G158" s="191"/>
      <c r="H158" s="195">
        <v>20</v>
      </c>
      <c r="I158" s="196"/>
      <c r="J158" s="191"/>
      <c r="K158" s="191"/>
      <c r="L158" s="197"/>
      <c r="M158" s="198"/>
      <c r="N158" s="199"/>
      <c r="O158" s="199"/>
      <c r="P158" s="199"/>
      <c r="Q158" s="199"/>
      <c r="R158" s="199"/>
      <c r="S158" s="199"/>
      <c r="T158" s="200"/>
      <c r="AT158" s="201" t="s">
        <v>156</v>
      </c>
      <c r="AU158" s="201" t="s">
        <v>85</v>
      </c>
      <c r="AV158" s="13" t="s">
        <v>85</v>
      </c>
      <c r="AW158" s="13" t="s">
        <v>37</v>
      </c>
      <c r="AX158" s="13" t="s">
        <v>75</v>
      </c>
      <c r="AY158" s="201" t="s">
        <v>144</v>
      </c>
    </row>
    <row r="159" spans="1:65" s="14" customFormat="1">
      <c r="B159" s="202"/>
      <c r="C159" s="203"/>
      <c r="D159" s="192" t="s">
        <v>156</v>
      </c>
      <c r="E159" s="204" t="s">
        <v>18</v>
      </c>
      <c r="F159" s="205" t="s">
        <v>160</v>
      </c>
      <c r="G159" s="203"/>
      <c r="H159" s="206">
        <v>66</v>
      </c>
      <c r="I159" s="207"/>
      <c r="J159" s="203"/>
      <c r="K159" s="203"/>
      <c r="L159" s="208"/>
      <c r="M159" s="209"/>
      <c r="N159" s="210"/>
      <c r="O159" s="210"/>
      <c r="P159" s="210"/>
      <c r="Q159" s="210"/>
      <c r="R159" s="210"/>
      <c r="S159" s="210"/>
      <c r="T159" s="211"/>
      <c r="AT159" s="212" t="s">
        <v>156</v>
      </c>
      <c r="AU159" s="212" t="s">
        <v>85</v>
      </c>
      <c r="AV159" s="14" t="s">
        <v>152</v>
      </c>
      <c r="AW159" s="14" t="s">
        <v>37</v>
      </c>
      <c r="AX159" s="14" t="s">
        <v>83</v>
      </c>
      <c r="AY159" s="212" t="s">
        <v>144</v>
      </c>
    </row>
    <row r="160" spans="1:65" s="2" customFormat="1" ht="37.9" customHeight="1">
      <c r="A160" s="34"/>
      <c r="B160" s="35"/>
      <c r="C160" s="173" t="s">
        <v>226</v>
      </c>
      <c r="D160" s="173" t="s">
        <v>147</v>
      </c>
      <c r="E160" s="174" t="s">
        <v>227</v>
      </c>
      <c r="F160" s="175" t="s">
        <v>228</v>
      </c>
      <c r="G160" s="176" t="s">
        <v>172</v>
      </c>
      <c r="H160" s="177">
        <v>324</v>
      </c>
      <c r="I160" s="178"/>
      <c r="J160" s="177">
        <f>ROUND((ROUND(I160,2))*(ROUND(H160,2)),2)</f>
        <v>0</v>
      </c>
      <c r="K160" s="175" t="s">
        <v>151</v>
      </c>
      <c r="L160" s="39"/>
      <c r="M160" s="179" t="s">
        <v>18</v>
      </c>
      <c r="N160" s="180" t="s">
        <v>46</v>
      </c>
      <c r="O160" s="64"/>
      <c r="P160" s="181">
        <f>O160*H160</f>
        <v>0</v>
      </c>
      <c r="Q160" s="181">
        <v>0</v>
      </c>
      <c r="R160" s="181">
        <f>Q160*H160</f>
        <v>0</v>
      </c>
      <c r="S160" s="181">
        <v>0</v>
      </c>
      <c r="T160" s="182">
        <f>S160*H160</f>
        <v>0</v>
      </c>
      <c r="U160" s="34"/>
      <c r="V160" s="34"/>
      <c r="W160" s="34"/>
      <c r="X160" s="34"/>
      <c r="Y160" s="34"/>
      <c r="Z160" s="34"/>
      <c r="AA160" s="34"/>
      <c r="AB160" s="34"/>
      <c r="AC160" s="34"/>
      <c r="AD160" s="34"/>
      <c r="AE160" s="34"/>
      <c r="AR160" s="183" t="s">
        <v>152</v>
      </c>
      <c r="AT160" s="183" t="s">
        <v>147</v>
      </c>
      <c r="AU160" s="183" t="s">
        <v>85</v>
      </c>
      <c r="AY160" s="17" t="s">
        <v>144</v>
      </c>
      <c r="BE160" s="184">
        <f>IF(N160="základní",J160,0)</f>
        <v>0</v>
      </c>
      <c r="BF160" s="184">
        <f>IF(N160="snížená",J160,0)</f>
        <v>0</v>
      </c>
      <c r="BG160" s="184">
        <f>IF(N160="zákl. přenesená",J160,0)</f>
        <v>0</v>
      </c>
      <c r="BH160" s="184">
        <f>IF(N160="sníž. přenesená",J160,0)</f>
        <v>0</v>
      </c>
      <c r="BI160" s="184">
        <f>IF(N160="nulová",J160,0)</f>
        <v>0</v>
      </c>
      <c r="BJ160" s="17" t="s">
        <v>83</v>
      </c>
      <c r="BK160" s="184">
        <f>ROUND((ROUND(I160,2))*(ROUND(H160,2)),2)</f>
        <v>0</v>
      </c>
      <c r="BL160" s="17" t="s">
        <v>152</v>
      </c>
      <c r="BM160" s="183" t="s">
        <v>229</v>
      </c>
    </row>
    <row r="161" spans="1:65" s="2" customFormat="1">
      <c r="A161" s="34"/>
      <c r="B161" s="35"/>
      <c r="C161" s="36"/>
      <c r="D161" s="185" t="s">
        <v>154</v>
      </c>
      <c r="E161" s="36"/>
      <c r="F161" s="186" t="s">
        <v>230</v>
      </c>
      <c r="G161" s="36"/>
      <c r="H161" s="36"/>
      <c r="I161" s="187"/>
      <c r="J161" s="36"/>
      <c r="K161" s="36"/>
      <c r="L161" s="39"/>
      <c r="M161" s="188"/>
      <c r="N161" s="189"/>
      <c r="O161" s="64"/>
      <c r="P161" s="64"/>
      <c r="Q161" s="64"/>
      <c r="R161" s="64"/>
      <c r="S161" s="64"/>
      <c r="T161" s="65"/>
      <c r="U161" s="34"/>
      <c r="V161" s="34"/>
      <c r="W161" s="34"/>
      <c r="X161" s="34"/>
      <c r="Y161" s="34"/>
      <c r="Z161" s="34"/>
      <c r="AA161" s="34"/>
      <c r="AB161" s="34"/>
      <c r="AC161" s="34"/>
      <c r="AD161" s="34"/>
      <c r="AE161" s="34"/>
      <c r="AT161" s="17" t="s">
        <v>154</v>
      </c>
      <c r="AU161" s="17" t="s">
        <v>85</v>
      </c>
    </row>
    <row r="162" spans="1:65" s="2" customFormat="1" ht="37.9" customHeight="1">
      <c r="A162" s="34"/>
      <c r="B162" s="35"/>
      <c r="C162" s="173" t="s">
        <v>231</v>
      </c>
      <c r="D162" s="173" t="s">
        <v>147</v>
      </c>
      <c r="E162" s="174" t="s">
        <v>232</v>
      </c>
      <c r="F162" s="175" t="s">
        <v>233</v>
      </c>
      <c r="G162" s="176" t="s">
        <v>172</v>
      </c>
      <c r="H162" s="177">
        <v>196</v>
      </c>
      <c r="I162" s="178"/>
      <c r="J162" s="177">
        <f>ROUND((ROUND(I162,2))*(ROUND(H162,2)),2)</f>
        <v>0</v>
      </c>
      <c r="K162" s="175" t="s">
        <v>151</v>
      </c>
      <c r="L162" s="39"/>
      <c r="M162" s="179" t="s">
        <v>18</v>
      </c>
      <c r="N162" s="180" t="s">
        <v>46</v>
      </c>
      <c r="O162" s="64"/>
      <c r="P162" s="181">
        <f>O162*H162</f>
        <v>0</v>
      </c>
      <c r="Q162" s="181">
        <v>1.7639999999999999E-2</v>
      </c>
      <c r="R162" s="181">
        <f>Q162*H162</f>
        <v>3.4574400000000001</v>
      </c>
      <c r="S162" s="181">
        <v>0.02</v>
      </c>
      <c r="T162" s="182">
        <f>S162*H162</f>
        <v>3.92</v>
      </c>
      <c r="U162" s="34"/>
      <c r="V162" s="34"/>
      <c r="W162" s="34"/>
      <c r="X162" s="34"/>
      <c r="Y162" s="34"/>
      <c r="Z162" s="34"/>
      <c r="AA162" s="34"/>
      <c r="AB162" s="34"/>
      <c r="AC162" s="34"/>
      <c r="AD162" s="34"/>
      <c r="AE162" s="34"/>
      <c r="AR162" s="183" t="s">
        <v>152</v>
      </c>
      <c r="AT162" s="183" t="s">
        <v>147</v>
      </c>
      <c r="AU162" s="183" t="s">
        <v>85</v>
      </c>
      <c r="AY162" s="17" t="s">
        <v>144</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152</v>
      </c>
      <c r="BM162" s="183" t="s">
        <v>234</v>
      </c>
    </row>
    <row r="163" spans="1:65" s="2" customFormat="1">
      <c r="A163" s="34"/>
      <c r="B163" s="35"/>
      <c r="C163" s="36"/>
      <c r="D163" s="185" t="s">
        <v>154</v>
      </c>
      <c r="E163" s="36"/>
      <c r="F163" s="186" t="s">
        <v>235</v>
      </c>
      <c r="G163" s="36"/>
      <c r="H163" s="36"/>
      <c r="I163" s="187"/>
      <c r="J163" s="36"/>
      <c r="K163" s="36"/>
      <c r="L163" s="39"/>
      <c r="M163" s="188"/>
      <c r="N163" s="189"/>
      <c r="O163" s="64"/>
      <c r="P163" s="64"/>
      <c r="Q163" s="64"/>
      <c r="R163" s="64"/>
      <c r="S163" s="64"/>
      <c r="T163" s="65"/>
      <c r="U163" s="34"/>
      <c r="V163" s="34"/>
      <c r="W163" s="34"/>
      <c r="X163" s="34"/>
      <c r="Y163" s="34"/>
      <c r="Z163" s="34"/>
      <c r="AA163" s="34"/>
      <c r="AB163" s="34"/>
      <c r="AC163" s="34"/>
      <c r="AD163" s="34"/>
      <c r="AE163" s="34"/>
      <c r="AT163" s="17" t="s">
        <v>154</v>
      </c>
      <c r="AU163" s="17" t="s">
        <v>85</v>
      </c>
    </row>
    <row r="164" spans="1:65" s="13" customFormat="1">
      <c r="B164" s="190"/>
      <c r="C164" s="191"/>
      <c r="D164" s="192" t="s">
        <v>156</v>
      </c>
      <c r="E164" s="193" t="s">
        <v>18</v>
      </c>
      <c r="F164" s="194" t="s">
        <v>236</v>
      </c>
      <c r="G164" s="191"/>
      <c r="H164" s="195">
        <v>71</v>
      </c>
      <c r="I164" s="196"/>
      <c r="J164" s="191"/>
      <c r="K164" s="191"/>
      <c r="L164" s="197"/>
      <c r="M164" s="198"/>
      <c r="N164" s="199"/>
      <c r="O164" s="199"/>
      <c r="P164" s="199"/>
      <c r="Q164" s="199"/>
      <c r="R164" s="199"/>
      <c r="S164" s="199"/>
      <c r="T164" s="200"/>
      <c r="AT164" s="201" t="s">
        <v>156</v>
      </c>
      <c r="AU164" s="201" t="s">
        <v>85</v>
      </c>
      <c r="AV164" s="13" t="s">
        <v>85</v>
      </c>
      <c r="AW164" s="13" t="s">
        <v>37</v>
      </c>
      <c r="AX164" s="13" t="s">
        <v>75</v>
      </c>
      <c r="AY164" s="201" t="s">
        <v>144</v>
      </c>
    </row>
    <row r="165" spans="1:65" s="13" customFormat="1">
      <c r="B165" s="190"/>
      <c r="C165" s="191"/>
      <c r="D165" s="192" t="s">
        <v>156</v>
      </c>
      <c r="E165" s="193" t="s">
        <v>18</v>
      </c>
      <c r="F165" s="194" t="s">
        <v>237</v>
      </c>
      <c r="G165" s="191"/>
      <c r="H165" s="195">
        <v>46</v>
      </c>
      <c r="I165" s="196"/>
      <c r="J165" s="191"/>
      <c r="K165" s="191"/>
      <c r="L165" s="197"/>
      <c r="M165" s="198"/>
      <c r="N165" s="199"/>
      <c r="O165" s="199"/>
      <c r="P165" s="199"/>
      <c r="Q165" s="199"/>
      <c r="R165" s="199"/>
      <c r="S165" s="199"/>
      <c r="T165" s="200"/>
      <c r="AT165" s="201" t="s">
        <v>156</v>
      </c>
      <c r="AU165" s="201" t="s">
        <v>85</v>
      </c>
      <c r="AV165" s="13" t="s">
        <v>85</v>
      </c>
      <c r="AW165" s="13" t="s">
        <v>37</v>
      </c>
      <c r="AX165" s="13" t="s">
        <v>75</v>
      </c>
      <c r="AY165" s="201" t="s">
        <v>144</v>
      </c>
    </row>
    <row r="166" spans="1:65" s="13" customFormat="1">
      <c r="B166" s="190"/>
      <c r="C166" s="191"/>
      <c r="D166" s="192" t="s">
        <v>156</v>
      </c>
      <c r="E166" s="193" t="s">
        <v>18</v>
      </c>
      <c r="F166" s="194" t="s">
        <v>238</v>
      </c>
      <c r="G166" s="191"/>
      <c r="H166" s="195">
        <v>79</v>
      </c>
      <c r="I166" s="196"/>
      <c r="J166" s="191"/>
      <c r="K166" s="191"/>
      <c r="L166" s="197"/>
      <c r="M166" s="198"/>
      <c r="N166" s="199"/>
      <c r="O166" s="199"/>
      <c r="P166" s="199"/>
      <c r="Q166" s="199"/>
      <c r="R166" s="199"/>
      <c r="S166" s="199"/>
      <c r="T166" s="200"/>
      <c r="AT166" s="201" t="s">
        <v>156</v>
      </c>
      <c r="AU166" s="201" t="s">
        <v>85</v>
      </c>
      <c r="AV166" s="13" t="s">
        <v>85</v>
      </c>
      <c r="AW166" s="13" t="s">
        <v>37</v>
      </c>
      <c r="AX166" s="13" t="s">
        <v>75</v>
      </c>
      <c r="AY166" s="201" t="s">
        <v>144</v>
      </c>
    </row>
    <row r="167" spans="1:65" s="14" customFormat="1">
      <c r="B167" s="202"/>
      <c r="C167" s="203"/>
      <c r="D167" s="192" t="s">
        <v>156</v>
      </c>
      <c r="E167" s="204" t="s">
        <v>18</v>
      </c>
      <c r="F167" s="205" t="s">
        <v>160</v>
      </c>
      <c r="G167" s="203"/>
      <c r="H167" s="206">
        <v>196</v>
      </c>
      <c r="I167" s="207"/>
      <c r="J167" s="203"/>
      <c r="K167" s="203"/>
      <c r="L167" s="208"/>
      <c r="M167" s="209"/>
      <c r="N167" s="210"/>
      <c r="O167" s="210"/>
      <c r="P167" s="210"/>
      <c r="Q167" s="210"/>
      <c r="R167" s="210"/>
      <c r="S167" s="210"/>
      <c r="T167" s="211"/>
      <c r="AT167" s="212" t="s">
        <v>156</v>
      </c>
      <c r="AU167" s="212" t="s">
        <v>85</v>
      </c>
      <c r="AV167" s="14" t="s">
        <v>152</v>
      </c>
      <c r="AW167" s="14" t="s">
        <v>37</v>
      </c>
      <c r="AX167" s="14" t="s">
        <v>83</v>
      </c>
      <c r="AY167" s="212" t="s">
        <v>144</v>
      </c>
    </row>
    <row r="168" spans="1:65" s="2" customFormat="1" ht="37.9" customHeight="1">
      <c r="A168" s="34"/>
      <c r="B168" s="35"/>
      <c r="C168" s="173" t="s">
        <v>239</v>
      </c>
      <c r="D168" s="173" t="s">
        <v>147</v>
      </c>
      <c r="E168" s="174" t="s">
        <v>240</v>
      </c>
      <c r="F168" s="175" t="s">
        <v>241</v>
      </c>
      <c r="G168" s="176" t="s">
        <v>172</v>
      </c>
      <c r="H168" s="177">
        <v>5.52</v>
      </c>
      <c r="I168" s="178"/>
      <c r="J168" s="177">
        <f>ROUND((ROUND(I168,2))*(ROUND(H168,2)),2)</f>
        <v>0</v>
      </c>
      <c r="K168" s="175" t="s">
        <v>151</v>
      </c>
      <c r="L168" s="39"/>
      <c r="M168" s="179" t="s">
        <v>18</v>
      </c>
      <c r="N168" s="180" t="s">
        <v>46</v>
      </c>
      <c r="O168" s="64"/>
      <c r="P168" s="181">
        <f>O168*H168</f>
        <v>0</v>
      </c>
      <c r="Q168" s="181">
        <v>2.9770000000000001E-2</v>
      </c>
      <c r="R168" s="181">
        <f>Q168*H168</f>
        <v>0.16433039999999999</v>
      </c>
      <c r="S168" s="181">
        <v>2.5999999999999999E-2</v>
      </c>
      <c r="T168" s="182">
        <f>S168*H168</f>
        <v>0.14351999999999998</v>
      </c>
      <c r="U168" s="34"/>
      <c r="V168" s="34"/>
      <c r="W168" s="34"/>
      <c r="X168" s="34"/>
      <c r="Y168" s="34"/>
      <c r="Z168" s="34"/>
      <c r="AA168" s="34"/>
      <c r="AB168" s="34"/>
      <c r="AC168" s="34"/>
      <c r="AD168" s="34"/>
      <c r="AE168" s="34"/>
      <c r="AR168" s="183" t="s">
        <v>152</v>
      </c>
      <c r="AT168" s="183" t="s">
        <v>147</v>
      </c>
      <c r="AU168" s="183" t="s">
        <v>85</v>
      </c>
      <c r="AY168" s="17" t="s">
        <v>144</v>
      </c>
      <c r="BE168" s="184">
        <f>IF(N168="základní",J168,0)</f>
        <v>0</v>
      </c>
      <c r="BF168" s="184">
        <f>IF(N168="snížená",J168,0)</f>
        <v>0</v>
      </c>
      <c r="BG168" s="184">
        <f>IF(N168="zákl. přenesená",J168,0)</f>
        <v>0</v>
      </c>
      <c r="BH168" s="184">
        <f>IF(N168="sníž. přenesená",J168,0)</f>
        <v>0</v>
      </c>
      <c r="BI168" s="184">
        <f>IF(N168="nulová",J168,0)</f>
        <v>0</v>
      </c>
      <c r="BJ168" s="17" t="s">
        <v>83</v>
      </c>
      <c r="BK168" s="184">
        <f>ROUND((ROUND(I168,2))*(ROUND(H168,2)),2)</f>
        <v>0</v>
      </c>
      <c r="BL168" s="17" t="s">
        <v>152</v>
      </c>
      <c r="BM168" s="183" t="s">
        <v>242</v>
      </c>
    </row>
    <row r="169" spans="1:65" s="2" customFormat="1">
      <c r="A169" s="34"/>
      <c r="B169" s="35"/>
      <c r="C169" s="36"/>
      <c r="D169" s="185" t="s">
        <v>154</v>
      </c>
      <c r="E169" s="36"/>
      <c r="F169" s="186" t="s">
        <v>243</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154</v>
      </c>
      <c r="AU169" s="17" t="s">
        <v>85</v>
      </c>
    </row>
    <row r="170" spans="1:65" s="13" customFormat="1" ht="22.5">
      <c r="B170" s="190"/>
      <c r="C170" s="191"/>
      <c r="D170" s="192" t="s">
        <v>156</v>
      </c>
      <c r="E170" s="193" t="s">
        <v>18</v>
      </c>
      <c r="F170" s="194" t="s">
        <v>244</v>
      </c>
      <c r="G170" s="191"/>
      <c r="H170" s="195">
        <v>5.52</v>
      </c>
      <c r="I170" s="196"/>
      <c r="J170" s="191"/>
      <c r="K170" s="191"/>
      <c r="L170" s="197"/>
      <c r="M170" s="198"/>
      <c r="N170" s="199"/>
      <c r="O170" s="199"/>
      <c r="P170" s="199"/>
      <c r="Q170" s="199"/>
      <c r="R170" s="199"/>
      <c r="S170" s="199"/>
      <c r="T170" s="200"/>
      <c r="AT170" s="201" t="s">
        <v>156</v>
      </c>
      <c r="AU170" s="201" t="s">
        <v>85</v>
      </c>
      <c r="AV170" s="13" t="s">
        <v>85</v>
      </c>
      <c r="AW170" s="13" t="s">
        <v>37</v>
      </c>
      <c r="AX170" s="13" t="s">
        <v>83</v>
      </c>
      <c r="AY170" s="201" t="s">
        <v>144</v>
      </c>
    </row>
    <row r="171" spans="1:65" s="2" customFormat="1" ht="37.9" customHeight="1">
      <c r="A171" s="34"/>
      <c r="B171" s="35"/>
      <c r="C171" s="173" t="s">
        <v>245</v>
      </c>
      <c r="D171" s="173" t="s">
        <v>147</v>
      </c>
      <c r="E171" s="174" t="s">
        <v>246</v>
      </c>
      <c r="F171" s="175" t="s">
        <v>247</v>
      </c>
      <c r="G171" s="176" t="s">
        <v>172</v>
      </c>
      <c r="H171" s="177">
        <v>520</v>
      </c>
      <c r="I171" s="178"/>
      <c r="J171" s="177">
        <f>ROUND((ROUND(I171,2))*(ROUND(H171,2)),2)</f>
        <v>0</v>
      </c>
      <c r="K171" s="175" t="s">
        <v>151</v>
      </c>
      <c r="L171" s="39"/>
      <c r="M171" s="179" t="s">
        <v>18</v>
      </c>
      <c r="N171" s="180" t="s">
        <v>46</v>
      </c>
      <c r="O171" s="64"/>
      <c r="P171" s="181">
        <f>O171*H171</f>
        <v>0</v>
      </c>
      <c r="Q171" s="181">
        <v>2.2000000000000001E-4</v>
      </c>
      <c r="R171" s="181">
        <f>Q171*H171</f>
        <v>0.1144</v>
      </c>
      <c r="S171" s="181">
        <v>2E-3</v>
      </c>
      <c r="T171" s="182">
        <f>S171*H171</f>
        <v>1.04</v>
      </c>
      <c r="U171" s="34"/>
      <c r="V171" s="34"/>
      <c r="W171" s="34"/>
      <c r="X171" s="34"/>
      <c r="Y171" s="34"/>
      <c r="Z171" s="34"/>
      <c r="AA171" s="34"/>
      <c r="AB171" s="34"/>
      <c r="AC171" s="34"/>
      <c r="AD171" s="34"/>
      <c r="AE171" s="34"/>
      <c r="AR171" s="183" t="s">
        <v>152</v>
      </c>
      <c r="AT171" s="183" t="s">
        <v>147</v>
      </c>
      <c r="AU171" s="183" t="s">
        <v>85</v>
      </c>
      <c r="AY171" s="17" t="s">
        <v>144</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152</v>
      </c>
      <c r="BM171" s="183" t="s">
        <v>248</v>
      </c>
    </row>
    <row r="172" spans="1:65" s="2" customFormat="1">
      <c r="A172" s="34"/>
      <c r="B172" s="35"/>
      <c r="C172" s="36"/>
      <c r="D172" s="185" t="s">
        <v>154</v>
      </c>
      <c r="E172" s="36"/>
      <c r="F172" s="186" t="s">
        <v>249</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154</v>
      </c>
      <c r="AU172" s="17" t="s">
        <v>85</v>
      </c>
    </row>
    <row r="173" spans="1:65" s="13" customFormat="1">
      <c r="B173" s="190"/>
      <c r="C173" s="191"/>
      <c r="D173" s="192" t="s">
        <v>156</v>
      </c>
      <c r="E173" s="193" t="s">
        <v>18</v>
      </c>
      <c r="F173" s="194" t="s">
        <v>250</v>
      </c>
      <c r="G173" s="191"/>
      <c r="H173" s="195">
        <v>60</v>
      </c>
      <c r="I173" s="196"/>
      <c r="J173" s="191"/>
      <c r="K173" s="191"/>
      <c r="L173" s="197"/>
      <c r="M173" s="198"/>
      <c r="N173" s="199"/>
      <c r="O173" s="199"/>
      <c r="P173" s="199"/>
      <c r="Q173" s="199"/>
      <c r="R173" s="199"/>
      <c r="S173" s="199"/>
      <c r="T173" s="200"/>
      <c r="AT173" s="201" t="s">
        <v>156</v>
      </c>
      <c r="AU173" s="201" t="s">
        <v>85</v>
      </c>
      <c r="AV173" s="13" t="s">
        <v>85</v>
      </c>
      <c r="AW173" s="13" t="s">
        <v>37</v>
      </c>
      <c r="AX173" s="13" t="s">
        <v>75</v>
      </c>
      <c r="AY173" s="201" t="s">
        <v>144</v>
      </c>
    </row>
    <row r="174" spans="1:65" s="13" customFormat="1">
      <c r="B174" s="190"/>
      <c r="C174" s="191"/>
      <c r="D174" s="192" t="s">
        <v>156</v>
      </c>
      <c r="E174" s="193" t="s">
        <v>18</v>
      </c>
      <c r="F174" s="194" t="s">
        <v>251</v>
      </c>
      <c r="G174" s="191"/>
      <c r="H174" s="195">
        <v>32</v>
      </c>
      <c r="I174" s="196"/>
      <c r="J174" s="191"/>
      <c r="K174" s="191"/>
      <c r="L174" s="197"/>
      <c r="M174" s="198"/>
      <c r="N174" s="199"/>
      <c r="O174" s="199"/>
      <c r="P174" s="199"/>
      <c r="Q174" s="199"/>
      <c r="R174" s="199"/>
      <c r="S174" s="199"/>
      <c r="T174" s="200"/>
      <c r="AT174" s="201" t="s">
        <v>156</v>
      </c>
      <c r="AU174" s="201" t="s">
        <v>85</v>
      </c>
      <c r="AV174" s="13" t="s">
        <v>85</v>
      </c>
      <c r="AW174" s="13" t="s">
        <v>37</v>
      </c>
      <c r="AX174" s="13" t="s">
        <v>75</v>
      </c>
      <c r="AY174" s="201" t="s">
        <v>144</v>
      </c>
    </row>
    <row r="175" spans="1:65" s="13" customFormat="1">
      <c r="B175" s="190"/>
      <c r="C175" s="191"/>
      <c r="D175" s="192" t="s">
        <v>156</v>
      </c>
      <c r="E175" s="193" t="s">
        <v>18</v>
      </c>
      <c r="F175" s="194" t="s">
        <v>252</v>
      </c>
      <c r="G175" s="191"/>
      <c r="H175" s="195">
        <v>75</v>
      </c>
      <c r="I175" s="196"/>
      <c r="J175" s="191"/>
      <c r="K175" s="191"/>
      <c r="L175" s="197"/>
      <c r="M175" s="198"/>
      <c r="N175" s="199"/>
      <c r="O175" s="199"/>
      <c r="P175" s="199"/>
      <c r="Q175" s="199"/>
      <c r="R175" s="199"/>
      <c r="S175" s="199"/>
      <c r="T175" s="200"/>
      <c r="AT175" s="201" t="s">
        <v>156</v>
      </c>
      <c r="AU175" s="201" t="s">
        <v>85</v>
      </c>
      <c r="AV175" s="13" t="s">
        <v>85</v>
      </c>
      <c r="AW175" s="13" t="s">
        <v>37</v>
      </c>
      <c r="AX175" s="13" t="s">
        <v>75</v>
      </c>
      <c r="AY175" s="201" t="s">
        <v>144</v>
      </c>
    </row>
    <row r="176" spans="1:65" s="13" customFormat="1">
      <c r="B176" s="190"/>
      <c r="C176" s="191"/>
      <c r="D176" s="192" t="s">
        <v>156</v>
      </c>
      <c r="E176" s="193" t="s">
        <v>18</v>
      </c>
      <c r="F176" s="194" t="s">
        <v>253</v>
      </c>
      <c r="G176" s="191"/>
      <c r="H176" s="195">
        <v>90</v>
      </c>
      <c r="I176" s="196"/>
      <c r="J176" s="191"/>
      <c r="K176" s="191"/>
      <c r="L176" s="197"/>
      <c r="M176" s="198"/>
      <c r="N176" s="199"/>
      <c r="O176" s="199"/>
      <c r="P176" s="199"/>
      <c r="Q176" s="199"/>
      <c r="R176" s="199"/>
      <c r="S176" s="199"/>
      <c r="T176" s="200"/>
      <c r="AT176" s="201" t="s">
        <v>156</v>
      </c>
      <c r="AU176" s="201" t="s">
        <v>85</v>
      </c>
      <c r="AV176" s="13" t="s">
        <v>85</v>
      </c>
      <c r="AW176" s="13" t="s">
        <v>37</v>
      </c>
      <c r="AX176" s="13" t="s">
        <v>75</v>
      </c>
      <c r="AY176" s="201" t="s">
        <v>144</v>
      </c>
    </row>
    <row r="177" spans="1:65" s="13" customFormat="1">
      <c r="B177" s="190"/>
      <c r="C177" s="191"/>
      <c r="D177" s="192" t="s">
        <v>156</v>
      </c>
      <c r="E177" s="193" t="s">
        <v>18</v>
      </c>
      <c r="F177" s="194" t="s">
        <v>254</v>
      </c>
      <c r="G177" s="191"/>
      <c r="H177" s="195">
        <v>5</v>
      </c>
      <c r="I177" s="196"/>
      <c r="J177" s="191"/>
      <c r="K177" s="191"/>
      <c r="L177" s="197"/>
      <c r="M177" s="198"/>
      <c r="N177" s="199"/>
      <c r="O177" s="199"/>
      <c r="P177" s="199"/>
      <c r="Q177" s="199"/>
      <c r="R177" s="199"/>
      <c r="S177" s="199"/>
      <c r="T177" s="200"/>
      <c r="AT177" s="201" t="s">
        <v>156</v>
      </c>
      <c r="AU177" s="201" t="s">
        <v>85</v>
      </c>
      <c r="AV177" s="13" t="s">
        <v>85</v>
      </c>
      <c r="AW177" s="13" t="s">
        <v>37</v>
      </c>
      <c r="AX177" s="13" t="s">
        <v>75</v>
      </c>
      <c r="AY177" s="201" t="s">
        <v>144</v>
      </c>
    </row>
    <row r="178" spans="1:65" s="13" customFormat="1">
      <c r="B178" s="190"/>
      <c r="C178" s="191"/>
      <c r="D178" s="192" t="s">
        <v>156</v>
      </c>
      <c r="E178" s="193" t="s">
        <v>18</v>
      </c>
      <c r="F178" s="194" t="s">
        <v>255</v>
      </c>
      <c r="G178" s="191"/>
      <c r="H178" s="195">
        <v>62</v>
      </c>
      <c r="I178" s="196"/>
      <c r="J178" s="191"/>
      <c r="K178" s="191"/>
      <c r="L178" s="197"/>
      <c r="M178" s="198"/>
      <c r="N178" s="199"/>
      <c r="O178" s="199"/>
      <c r="P178" s="199"/>
      <c r="Q178" s="199"/>
      <c r="R178" s="199"/>
      <c r="S178" s="199"/>
      <c r="T178" s="200"/>
      <c r="AT178" s="201" t="s">
        <v>156</v>
      </c>
      <c r="AU178" s="201" t="s">
        <v>85</v>
      </c>
      <c r="AV178" s="13" t="s">
        <v>85</v>
      </c>
      <c r="AW178" s="13" t="s">
        <v>37</v>
      </c>
      <c r="AX178" s="13" t="s">
        <v>75</v>
      </c>
      <c r="AY178" s="201" t="s">
        <v>144</v>
      </c>
    </row>
    <row r="179" spans="1:65" s="15" customFormat="1">
      <c r="B179" s="213"/>
      <c r="C179" s="214"/>
      <c r="D179" s="192" t="s">
        <v>156</v>
      </c>
      <c r="E179" s="215" t="s">
        <v>18</v>
      </c>
      <c r="F179" s="216" t="s">
        <v>256</v>
      </c>
      <c r="G179" s="214"/>
      <c r="H179" s="217">
        <v>324</v>
      </c>
      <c r="I179" s="218"/>
      <c r="J179" s="214"/>
      <c r="K179" s="214"/>
      <c r="L179" s="219"/>
      <c r="M179" s="220"/>
      <c r="N179" s="221"/>
      <c r="O179" s="221"/>
      <c r="P179" s="221"/>
      <c r="Q179" s="221"/>
      <c r="R179" s="221"/>
      <c r="S179" s="221"/>
      <c r="T179" s="222"/>
      <c r="AT179" s="223" t="s">
        <v>156</v>
      </c>
      <c r="AU179" s="223" t="s">
        <v>85</v>
      </c>
      <c r="AV179" s="15" t="s">
        <v>145</v>
      </c>
      <c r="AW179" s="15" t="s">
        <v>37</v>
      </c>
      <c r="AX179" s="15" t="s">
        <v>75</v>
      </c>
      <c r="AY179" s="223" t="s">
        <v>144</v>
      </c>
    </row>
    <row r="180" spans="1:65" s="13" customFormat="1">
      <c r="B180" s="190"/>
      <c r="C180" s="191"/>
      <c r="D180" s="192" t="s">
        <v>156</v>
      </c>
      <c r="E180" s="193" t="s">
        <v>18</v>
      </c>
      <c r="F180" s="194" t="s">
        <v>257</v>
      </c>
      <c r="G180" s="191"/>
      <c r="H180" s="195">
        <v>196</v>
      </c>
      <c r="I180" s="196"/>
      <c r="J180" s="191"/>
      <c r="K180" s="191"/>
      <c r="L180" s="197"/>
      <c r="M180" s="198"/>
      <c r="N180" s="199"/>
      <c r="O180" s="199"/>
      <c r="P180" s="199"/>
      <c r="Q180" s="199"/>
      <c r="R180" s="199"/>
      <c r="S180" s="199"/>
      <c r="T180" s="200"/>
      <c r="AT180" s="201" t="s">
        <v>156</v>
      </c>
      <c r="AU180" s="201" t="s">
        <v>85</v>
      </c>
      <c r="AV180" s="13" t="s">
        <v>85</v>
      </c>
      <c r="AW180" s="13" t="s">
        <v>37</v>
      </c>
      <c r="AX180" s="13" t="s">
        <v>75</v>
      </c>
      <c r="AY180" s="201" t="s">
        <v>144</v>
      </c>
    </row>
    <row r="181" spans="1:65" s="14" customFormat="1">
      <c r="B181" s="202"/>
      <c r="C181" s="203"/>
      <c r="D181" s="192" t="s">
        <v>156</v>
      </c>
      <c r="E181" s="204" t="s">
        <v>18</v>
      </c>
      <c r="F181" s="205" t="s">
        <v>160</v>
      </c>
      <c r="G181" s="203"/>
      <c r="H181" s="206">
        <v>520</v>
      </c>
      <c r="I181" s="207"/>
      <c r="J181" s="203"/>
      <c r="K181" s="203"/>
      <c r="L181" s="208"/>
      <c r="M181" s="209"/>
      <c r="N181" s="210"/>
      <c r="O181" s="210"/>
      <c r="P181" s="210"/>
      <c r="Q181" s="210"/>
      <c r="R181" s="210"/>
      <c r="S181" s="210"/>
      <c r="T181" s="211"/>
      <c r="AT181" s="212" t="s">
        <v>156</v>
      </c>
      <c r="AU181" s="212" t="s">
        <v>85</v>
      </c>
      <c r="AV181" s="14" t="s">
        <v>152</v>
      </c>
      <c r="AW181" s="14" t="s">
        <v>37</v>
      </c>
      <c r="AX181" s="14" t="s">
        <v>83</v>
      </c>
      <c r="AY181" s="212" t="s">
        <v>144</v>
      </c>
    </row>
    <row r="182" spans="1:65" s="2" customFormat="1" ht="37.9" customHeight="1">
      <c r="A182" s="34"/>
      <c r="B182" s="35"/>
      <c r="C182" s="173" t="s">
        <v>258</v>
      </c>
      <c r="D182" s="173" t="s">
        <v>147</v>
      </c>
      <c r="E182" s="174" t="s">
        <v>259</v>
      </c>
      <c r="F182" s="175" t="s">
        <v>260</v>
      </c>
      <c r="G182" s="176" t="s">
        <v>150</v>
      </c>
      <c r="H182" s="177">
        <v>4</v>
      </c>
      <c r="I182" s="178"/>
      <c r="J182" s="177">
        <f>ROUND((ROUND(I182,2))*(ROUND(H182,2)),2)</f>
        <v>0</v>
      </c>
      <c r="K182" s="175" t="s">
        <v>151</v>
      </c>
      <c r="L182" s="39"/>
      <c r="M182" s="179" t="s">
        <v>18</v>
      </c>
      <c r="N182" s="180" t="s">
        <v>46</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152</v>
      </c>
      <c r="AT182" s="183" t="s">
        <v>147</v>
      </c>
      <c r="AU182" s="183" t="s">
        <v>85</v>
      </c>
      <c r="AY182" s="17" t="s">
        <v>144</v>
      </c>
      <c r="BE182" s="184">
        <f>IF(N182="základní",J182,0)</f>
        <v>0</v>
      </c>
      <c r="BF182" s="184">
        <f>IF(N182="snížená",J182,0)</f>
        <v>0</v>
      </c>
      <c r="BG182" s="184">
        <f>IF(N182="zákl. přenesená",J182,0)</f>
        <v>0</v>
      </c>
      <c r="BH182" s="184">
        <f>IF(N182="sníž. přenesená",J182,0)</f>
        <v>0</v>
      </c>
      <c r="BI182" s="184">
        <f>IF(N182="nulová",J182,0)</f>
        <v>0</v>
      </c>
      <c r="BJ182" s="17" t="s">
        <v>83</v>
      </c>
      <c r="BK182" s="184">
        <f>ROUND((ROUND(I182,2))*(ROUND(H182,2)),2)</f>
        <v>0</v>
      </c>
      <c r="BL182" s="17" t="s">
        <v>152</v>
      </c>
      <c r="BM182" s="183" t="s">
        <v>261</v>
      </c>
    </row>
    <row r="183" spans="1:65" s="2" customFormat="1">
      <c r="A183" s="34"/>
      <c r="B183" s="35"/>
      <c r="C183" s="36"/>
      <c r="D183" s="185" t="s">
        <v>154</v>
      </c>
      <c r="E183" s="36"/>
      <c r="F183" s="186" t="s">
        <v>262</v>
      </c>
      <c r="G183" s="36"/>
      <c r="H183" s="36"/>
      <c r="I183" s="187"/>
      <c r="J183" s="36"/>
      <c r="K183" s="36"/>
      <c r="L183" s="39"/>
      <c r="M183" s="188"/>
      <c r="N183" s="189"/>
      <c r="O183" s="64"/>
      <c r="P183" s="64"/>
      <c r="Q183" s="64"/>
      <c r="R183" s="64"/>
      <c r="S183" s="64"/>
      <c r="T183" s="65"/>
      <c r="U183" s="34"/>
      <c r="V183" s="34"/>
      <c r="W183" s="34"/>
      <c r="X183" s="34"/>
      <c r="Y183" s="34"/>
      <c r="Z183" s="34"/>
      <c r="AA183" s="34"/>
      <c r="AB183" s="34"/>
      <c r="AC183" s="34"/>
      <c r="AD183" s="34"/>
      <c r="AE183" s="34"/>
      <c r="AT183" s="17" t="s">
        <v>154</v>
      </c>
      <c r="AU183" s="17" t="s">
        <v>85</v>
      </c>
    </row>
    <row r="184" spans="1:65" s="13" customFormat="1">
      <c r="B184" s="190"/>
      <c r="C184" s="191"/>
      <c r="D184" s="192" t="s">
        <v>156</v>
      </c>
      <c r="E184" s="193" t="s">
        <v>18</v>
      </c>
      <c r="F184" s="194" t="s">
        <v>263</v>
      </c>
      <c r="G184" s="191"/>
      <c r="H184" s="195">
        <v>1</v>
      </c>
      <c r="I184" s="196"/>
      <c r="J184" s="191"/>
      <c r="K184" s="191"/>
      <c r="L184" s="197"/>
      <c r="M184" s="198"/>
      <c r="N184" s="199"/>
      <c r="O184" s="199"/>
      <c r="P184" s="199"/>
      <c r="Q184" s="199"/>
      <c r="R184" s="199"/>
      <c r="S184" s="199"/>
      <c r="T184" s="200"/>
      <c r="AT184" s="201" t="s">
        <v>156</v>
      </c>
      <c r="AU184" s="201" t="s">
        <v>85</v>
      </c>
      <c r="AV184" s="13" t="s">
        <v>85</v>
      </c>
      <c r="AW184" s="13" t="s">
        <v>37</v>
      </c>
      <c r="AX184" s="13" t="s">
        <v>75</v>
      </c>
      <c r="AY184" s="201" t="s">
        <v>144</v>
      </c>
    </row>
    <row r="185" spans="1:65" s="13" customFormat="1">
      <c r="B185" s="190"/>
      <c r="C185" s="191"/>
      <c r="D185" s="192" t="s">
        <v>156</v>
      </c>
      <c r="E185" s="193" t="s">
        <v>18</v>
      </c>
      <c r="F185" s="194" t="s">
        <v>264</v>
      </c>
      <c r="G185" s="191"/>
      <c r="H185" s="195">
        <v>1</v>
      </c>
      <c r="I185" s="196"/>
      <c r="J185" s="191"/>
      <c r="K185" s="191"/>
      <c r="L185" s="197"/>
      <c r="M185" s="198"/>
      <c r="N185" s="199"/>
      <c r="O185" s="199"/>
      <c r="P185" s="199"/>
      <c r="Q185" s="199"/>
      <c r="R185" s="199"/>
      <c r="S185" s="199"/>
      <c r="T185" s="200"/>
      <c r="AT185" s="201" t="s">
        <v>156</v>
      </c>
      <c r="AU185" s="201" t="s">
        <v>85</v>
      </c>
      <c r="AV185" s="13" t="s">
        <v>85</v>
      </c>
      <c r="AW185" s="13" t="s">
        <v>37</v>
      </c>
      <c r="AX185" s="13" t="s">
        <v>75</v>
      </c>
      <c r="AY185" s="201" t="s">
        <v>144</v>
      </c>
    </row>
    <row r="186" spans="1:65" s="13" customFormat="1">
      <c r="B186" s="190"/>
      <c r="C186" s="191"/>
      <c r="D186" s="192" t="s">
        <v>156</v>
      </c>
      <c r="E186" s="193" t="s">
        <v>18</v>
      </c>
      <c r="F186" s="194" t="s">
        <v>265</v>
      </c>
      <c r="G186" s="191"/>
      <c r="H186" s="195">
        <v>2</v>
      </c>
      <c r="I186" s="196"/>
      <c r="J186" s="191"/>
      <c r="K186" s="191"/>
      <c r="L186" s="197"/>
      <c r="M186" s="198"/>
      <c r="N186" s="199"/>
      <c r="O186" s="199"/>
      <c r="P186" s="199"/>
      <c r="Q186" s="199"/>
      <c r="R186" s="199"/>
      <c r="S186" s="199"/>
      <c r="T186" s="200"/>
      <c r="AT186" s="201" t="s">
        <v>156</v>
      </c>
      <c r="AU186" s="201" t="s">
        <v>85</v>
      </c>
      <c r="AV186" s="13" t="s">
        <v>85</v>
      </c>
      <c r="AW186" s="13" t="s">
        <v>37</v>
      </c>
      <c r="AX186" s="13" t="s">
        <v>75</v>
      </c>
      <c r="AY186" s="201" t="s">
        <v>144</v>
      </c>
    </row>
    <row r="187" spans="1:65" s="14" customFormat="1">
      <c r="B187" s="202"/>
      <c r="C187" s="203"/>
      <c r="D187" s="192" t="s">
        <v>156</v>
      </c>
      <c r="E187" s="204" t="s">
        <v>18</v>
      </c>
      <c r="F187" s="205" t="s">
        <v>160</v>
      </c>
      <c r="G187" s="203"/>
      <c r="H187" s="206">
        <v>4</v>
      </c>
      <c r="I187" s="207"/>
      <c r="J187" s="203"/>
      <c r="K187" s="203"/>
      <c r="L187" s="208"/>
      <c r="M187" s="209"/>
      <c r="N187" s="210"/>
      <c r="O187" s="210"/>
      <c r="P187" s="210"/>
      <c r="Q187" s="210"/>
      <c r="R187" s="210"/>
      <c r="S187" s="210"/>
      <c r="T187" s="211"/>
      <c r="AT187" s="212" t="s">
        <v>156</v>
      </c>
      <c r="AU187" s="212" t="s">
        <v>85</v>
      </c>
      <c r="AV187" s="14" t="s">
        <v>152</v>
      </c>
      <c r="AW187" s="14" t="s">
        <v>37</v>
      </c>
      <c r="AX187" s="14" t="s">
        <v>83</v>
      </c>
      <c r="AY187" s="212" t="s">
        <v>144</v>
      </c>
    </row>
    <row r="188" spans="1:65" s="2" customFormat="1" ht="37.9" customHeight="1">
      <c r="A188" s="34"/>
      <c r="B188" s="35"/>
      <c r="C188" s="224" t="s">
        <v>8</v>
      </c>
      <c r="D188" s="224" t="s">
        <v>266</v>
      </c>
      <c r="E188" s="225" t="s">
        <v>267</v>
      </c>
      <c r="F188" s="226" t="s">
        <v>268</v>
      </c>
      <c r="G188" s="227" t="s">
        <v>150</v>
      </c>
      <c r="H188" s="228">
        <v>4</v>
      </c>
      <c r="I188" s="229"/>
      <c r="J188" s="228">
        <f>ROUND((ROUND(I188,2))*(ROUND(H188,2)),2)</f>
        <v>0</v>
      </c>
      <c r="K188" s="226" t="s">
        <v>151</v>
      </c>
      <c r="L188" s="230"/>
      <c r="M188" s="231" t="s">
        <v>18</v>
      </c>
      <c r="N188" s="232"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208</v>
      </c>
      <c r="AT188" s="183" t="s">
        <v>266</v>
      </c>
      <c r="AU188" s="183" t="s">
        <v>85</v>
      </c>
      <c r="AY188" s="17" t="s">
        <v>144</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152</v>
      </c>
      <c r="BM188" s="183" t="s">
        <v>269</v>
      </c>
    </row>
    <row r="189" spans="1:65" s="12" customFormat="1" ht="22.9" customHeight="1">
      <c r="B189" s="157"/>
      <c r="C189" s="158"/>
      <c r="D189" s="159" t="s">
        <v>74</v>
      </c>
      <c r="E189" s="171" t="s">
        <v>216</v>
      </c>
      <c r="F189" s="171" t="s">
        <v>270</v>
      </c>
      <c r="G189" s="158"/>
      <c r="H189" s="158"/>
      <c r="I189" s="161"/>
      <c r="J189" s="172">
        <f>BK189</f>
        <v>0</v>
      </c>
      <c r="K189" s="158"/>
      <c r="L189" s="163"/>
      <c r="M189" s="164"/>
      <c r="N189" s="165"/>
      <c r="O189" s="165"/>
      <c r="P189" s="166">
        <f>SUM(P190:P242)</f>
        <v>0</v>
      </c>
      <c r="Q189" s="165"/>
      <c r="R189" s="166">
        <f>SUM(R190:R242)</f>
        <v>1.3987499999999998E-2</v>
      </c>
      <c r="S189" s="165"/>
      <c r="T189" s="167">
        <f>SUM(T190:T242)</f>
        <v>6.3481500000000004</v>
      </c>
      <c r="AR189" s="168" t="s">
        <v>83</v>
      </c>
      <c r="AT189" s="169" t="s">
        <v>74</v>
      </c>
      <c r="AU189" s="169" t="s">
        <v>83</v>
      </c>
      <c r="AY189" s="168" t="s">
        <v>144</v>
      </c>
      <c r="BK189" s="170">
        <f>SUM(BK190:BK242)</f>
        <v>0</v>
      </c>
    </row>
    <row r="190" spans="1:65" s="2" customFormat="1" ht="24.2" customHeight="1">
      <c r="A190" s="34"/>
      <c r="B190" s="35"/>
      <c r="C190" s="173" t="s">
        <v>271</v>
      </c>
      <c r="D190" s="173" t="s">
        <v>147</v>
      </c>
      <c r="E190" s="174" t="s">
        <v>272</v>
      </c>
      <c r="F190" s="175" t="s">
        <v>273</v>
      </c>
      <c r="G190" s="176" t="s">
        <v>274</v>
      </c>
      <c r="H190" s="177">
        <v>2.5</v>
      </c>
      <c r="I190" s="178"/>
      <c r="J190" s="177">
        <f>ROUND((ROUND(I190,2))*(ROUND(H190,2)),2)</f>
        <v>0</v>
      </c>
      <c r="K190" s="175" t="s">
        <v>275</v>
      </c>
      <c r="L190" s="39"/>
      <c r="M190" s="179" t="s">
        <v>18</v>
      </c>
      <c r="N190" s="180" t="s">
        <v>46</v>
      </c>
      <c r="O190" s="64"/>
      <c r="P190" s="181">
        <f>O190*H190</f>
        <v>0</v>
      </c>
      <c r="Q190" s="181">
        <v>5.5999999999999995E-4</v>
      </c>
      <c r="R190" s="181">
        <f>Q190*H190</f>
        <v>1.3999999999999998E-3</v>
      </c>
      <c r="S190" s="181">
        <v>0</v>
      </c>
      <c r="T190" s="182">
        <f>S190*H190</f>
        <v>0</v>
      </c>
      <c r="U190" s="34"/>
      <c r="V190" s="34"/>
      <c r="W190" s="34"/>
      <c r="X190" s="34"/>
      <c r="Y190" s="34"/>
      <c r="Z190" s="34"/>
      <c r="AA190" s="34"/>
      <c r="AB190" s="34"/>
      <c r="AC190" s="34"/>
      <c r="AD190" s="34"/>
      <c r="AE190" s="34"/>
      <c r="AR190" s="183" t="s">
        <v>152</v>
      </c>
      <c r="AT190" s="183" t="s">
        <v>147</v>
      </c>
      <c r="AU190" s="183" t="s">
        <v>85</v>
      </c>
      <c r="AY190" s="17" t="s">
        <v>144</v>
      </c>
      <c r="BE190" s="184">
        <f>IF(N190="základní",J190,0)</f>
        <v>0</v>
      </c>
      <c r="BF190" s="184">
        <f>IF(N190="snížená",J190,0)</f>
        <v>0</v>
      </c>
      <c r="BG190" s="184">
        <f>IF(N190="zákl. přenesená",J190,0)</f>
        <v>0</v>
      </c>
      <c r="BH190" s="184">
        <f>IF(N190="sníž. přenesená",J190,0)</f>
        <v>0</v>
      </c>
      <c r="BI190" s="184">
        <f>IF(N190="nulová",J190,0)</f>
        <v>0</v>
      </c>
      <c r="BJ190" s="17" t="s">
        <v>83</v>
      </c>
      <c r="BK190" s="184">
        <f>ROUND((ROUND(I190,2))*(ROUND(H190,2)),2)</f>
        <v>0</v>
      </c>
      <c r="BL190" s="17" t="s">
        <v>152</v>
      </c>
      <c r="BM190" s="183" t="s">
        <v>276</v>
      </c>
    </row>
    <row r="191" spans="1:65" s="2" customFormat="1" ht="24.2" customHeight="1">
      <c r="A191" s="34"/>
      <c r="B191" s="35"/>
      <c r="C191" s="173" t="s">
        <v>277</v>
      </c>
      <c r="D191" s="173" t="s">
        <v>147</v>
      </c>
      <c r="E191" s="174" t="s">
        <v>278</v>
      </c>
      <c r="F191" s="175" t="s">
        <v>273</v>
      </c>
      <c r="G191" s="176" t="s">
        <v>274</v>
      </c>
      <c r="H191" s="177">
        <v>2.5</v>
      </c>
      <c r="I191" s="178"/>
      <c r="J191" s="177">
        <f>ROUND((ROUND(I191,2))*(ROUND(H191,2)),2)</f>
        <v>0</v>
      </c>
      <c r="K191" s="175" t="s">
        <v>275</v>
      </c>
      <c r="L191" s="39"/>
      <c r="M191" s="179" t="s">
        <v>18</v>
      </c>
      <c r="N191" s="180" t="s">
        <v>46</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152</v>
      </c>
      <c r="AT191" s="183" t="s">
        <v>147</v>
      </c>
      <c r="AU191" s="183" t="s">
        <v>85</v>
      </c>
      <c r="AY191" s="17" t="s">
        <v>144</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152</v>
      </c>
      <c r="BM191" s="183" t="s">
        <v>279</v>
      </c>
    </row>
    <row r="192" spans="1:65" s="2" customFormat="1" ht="37.9" customHeight="1">
      <c r="A192" s="34"/>
      <c r="B192" s="35"/>
      <c r="C192" s="173" t="s">
        <v>280</v>
      </c>
      <c r="D192" s="173" t="s">
        <v>147</v>
      </c>
      <c r="E192" s="174" t="s">
        <v>281</v>
      </c>
      <c r="F192" s="175" t="s">
        <v>282</v>
      </c>
      <c r="G192" s="176" t="s">
        <v>274</v>
      </c>
      <c r="H192" s="177">
        <v>2.5</v>
      </c>
      <c r="I192" s="178"/>
      <c r="J192" s="177">
        <f>ROUND((ROUND(I192,2))*(ROUND(H192,2)),2)</f>
        <v>0</v>
      </c>
      <c r="K192" s="175" t="s">
        <v>275</v>
      </c>
      <c r="L192" s="39"/>
      <c r="M192" s="179" t="s">
        <v>18</v>
      </c>
      <c r="N192" s="180" t="s">
        <v>46</v>
      </c>
      <c r="O192" s="64"/>
      <c r="P192" s="181">
        <f>O192*H192</f>
        <v>0</v>
      </c>
      <c r="Q192" s="181">
        <v>2.9999999999999997E-4</v>
      </c>
      <c r="R192" s="181">
        <f>Q192*H192</f>
        <v>7.4999999999999991E-4</v>
      </c>
      <c r="S192" s="181">
        <v>0</v>
      </c>
      <c r="T192" s="182">
        <f>S192*H192</f>
        <v>0</v>
      </c>
      <c r="U192" s="34"/>
      <c r="V192" s="34"/>
      <c r="W192" s="34"/>
      <c r="X192" s="34"/>
      <c r="Y192" s="34"/>
      <c r="Z192" s="34"/>
      <c r="AA192" s="34"/>
      <c r="AB192" s="34"/>
      <c r="AC192" s="34"/>
      <c r="AD192" s="34"/>
      <c r="AE192" s="34"/>
      <c r="AR192" s="183" t="s">
        <v>152</v>
      </c>
      <c r="AT192" s="183" t="s">
        <v>147</v>
      </c>
      <c r="AU192" s="183" t="s">
        <v>85</v>
      </c>
      <c r="AY192" s="17" t="s">
        <v>144</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152</v>
      </c>
      <c r="BM192" s="183" t="s">
        <v>283</v>
      </c>
    </row>
    <row r="193" spans="1:65" s="13" customFormat="1">
      <c r="B193" s="190"/>
      <c r="C193" s="191"/>
      <c r="D193" s="192" t="s">
        <v>156</v>
      </c>
      <c r="E193" s="193" t="s">
        <v>18</v>
      </c>
      <c r="F193" s="194" t="s">
        <v>284</v>
      </c>
      <c r="G193" s="191"/>
      <c r="H193" s="195">
        <v>1</v>
      </c>
      <c r="I193" s="196"/>
      <c r="J193" s="191"/>
      <c r="K193" s="191"/>
      <c r="L193" s="197"/>
      <c r="M193" s="198"/>
      <c r="N193" s="199"/>
      <c r="O193" s="199"/>
      <c r="P193" s="199"/>
      <c r="Q193" s="199"/>
      <c r="R193" s="199"/>
      <c r="S193" s="199"/>
      <c r="T193" s="200"/>
      <c r="AT193" s="201" t="s">
        <v>156</v>
      </c>
      <c r="AU193" s="201" t="s">
        <v>85</v>
      </c>
      <c r="AV193" s="13" t="s">
        <v>85</v>
      </c>
      <c r="AW193" s="13" t="s">
        <v>37</v>
      </c>
      <c r="AX193" s="13" t="s">
        <v>75</v>
      </c>
      <c r="AY193" s="201" t="s">
        <v>144</v>
      </c>
    </row>
    <row r="194" spans="1:65" s="13" customFormat="1">
      <c r="B194" s="190"/>
      <c r="C194" s="191"/>
      <c r="D194" s="192" t="s">
        <v>156</v>
      </c>
      <c r="E194" s="193" t="s">
        <v>18</v>
      </c>
      <c r="F194" s="194" t="s">
        <v>285</v>
      </c>
      <c r="G194" s="191"/>
      <c r="H194" s="195">
        <v>1.5</v>
      </c>
      <c r="I194" s="196"/>
      <c r="J194" s="191"/>
      <c r="K194" s="191"/>
      <c r="L194" s="197"/>
      <c r="M194" s="198"/>
      <c r="N194" s="199"/>
      <c r="O194" s="199"/>
      <c r="P194" s="199"/>
      <c r="Q194" s="199"/>
      <c r="R194" s="199"/>
      <c r="S194" s="199"/>
      <c r="T194" s="200"/>
      <c r="AT194" s="201" t="s">
        <v>156</v>
      </c>
      <c r="AU194" s="201" t="s">
        <v>85</v>
      </c>
      <c r="AV194" s="13" t="s">
        <v>85</v>
      </c>
      <c r="AW194" s="13" t="s">
        <v>37</v>
      </c>
      <c r="AX194" s="13" t="s">
        <v>75</v>
      </c>
      <c r="AY194" s="201" t="s">
        <v>144</v>
      </c>
    </row>
    <row r="195" spans="1:65" s="14" customFormat="1">
      <c r="B195" s="202"/>
      <c r="C195" s="203"/>
      <c r="D195" s="192" t="s">
        <v>156</v>
      </c>
      <c r="E195" s="204" t="s">
        <v>18</v>
      </c>
      <c r="F195" s="205" t="s">
        <v>160</v>
      </c>
      <c r="G195" s="203"/>
      <c r="H195" s="206">
        <v>2.5</v>
      </c>
      <c r="I195" s="207"/>
      <c r="J195" s="203"/>
      <c r="K195" s="203"/>
      <c r="L195" s="208"/>
      <c r="M195" s="209"/>
      <c r="N195" s="210"/>
      <c r="O195" s="210"/>
      <c r="P195" s="210"/>
      <c r="Q195" s="210"/>
      <c r="R195" s="210"/>
      <c r="S195" s="210"/>
      <c r="T195" s="211"/>
      <c r="AT195" s="212" t="s">
        <v>156</v>
      </c>
      <c r="AU195" s="212" t="s">
        <v>85</v>
      </c>
      <c r="AV195" s="14" t="s">
        <v>152</v>
      </c>
      <c r="AW195" s="14" t="s">
        <v>37</v>
      </c>
      <c r="AX195" s="14" t="s">
        <v>83</v>
      </c>
      <c r="AY195" s="212" t="s">
        <v>144</v>
      </c>
    </row>
    <row r="196" spans="1:65" s="2" customFormat="1" ht="37.9" customHeight="1">
      <c r="A196" s="34"/>
      <c r="B196" s="35"/>
      <c r="C196" s="173" t="s">
        <v>286</v>
      </c>
      <c r="D196" s="173" t="s">
        <v>147</v>
      </c>
      <c r="E196" s="174" t="s">
        <v>287</v>
      </c>
      <c r="F196" s="175" t="s">
        <v>282</v>
      </c>
      <c r="G196" s="176" t="s">
        <v>274</v>
      </c>
      <c r="H196" s="177">
        <v>2.5</v>
      </c>
      <c r="I196" s="178"/>
      <c r="J196" s="177">
        <f>ROUND((ROUND(I196,2))*(ROUND(H196,2)),2)</f>
        <v>0</v>
      </c>
      <c r="K196" s="175" t="s">
        <v>275</v>
      </c>
      <c r="L196" s="39"/>
      <c r="M196" s="179" t="s">
        <v>18</v>
      </c>
      <c r="N196" s="180" t="s">
        <v>46</v>
      </c>
      <c r="O196" s="64"/>
      <c r="P196" s="181">
        <f>O196*H196</f>
        <v>0</v>
      </c>
      <c r="Q196" s="181">
        <v>0</v>
      </c>
      <c r="R196" s="181">
        <f>Q196*H196</f>
        <v>0</v>
      </c>
      <c r="S196" s="181">
        <v>0</v>
      </c>
      <c r="T196" s="182">
        <f>S196*H196</f>
        <v>0</v>
      </c>
      <c r="U196" s="34"/>
      <c r="V196" s="34"/>
      <c r="W196" s="34"/>
      <c r="X196" s="34"/>
      <c r="Y196" s="34"/>
      <c r="Z196" s="34"/>
      <c r="AA196" s="34"/>
      <c r="AB196" s="34"/>
      <c r="AC196" s="34"/>
      <c r="AD196" s="34"/>
      <c r="AE196" s="34"/>
      <c r="AR196" s="183" t="s">
        <v>152</v>
      </c>
      <c r="AT196" s="183" t="s">
        <v>147</v>
      </c>
      <c r="AU196" s="183" t="s">
        <v>85</v>
      </c>
      <c r="AY196" s="17" t="s">
        <v>144</v>
      </c>
      <c r="BE196" s="184">
        <f>IF(N196="základní",J196,0)</f>
        <v>0</v>
      </c>
      <c r="BF196" s="184">
        <f>IF(N196="snížená",J196,0)</f>
        <v>0</v>
      </c>
      <c r="BG196" s="184">
        <f>IF(N196="zákl. přenesená",J196,0)</f>
        <v>0</v>
      </c>
      <c r="BH196" s="184">
        <f>IF(N196="sníž. přenesená",J196,0)</f>
        <v>0</v>
      </c>
      <c r="BI196" s="184">
        <f>IF(N196="nulová",J196,0)</f>
        <v>0</v>
      </c>
      <c r="BJ196" s="17" t="s">
        <v>83</v>
      </c>
      <c r="BK196" s="184">
        <f>ROUND((ROUND(I196,2))*(ROUND(H196,2)),2)</f>
        <v>0</v>
      </c>
      <c r="BL196" s="17" t="s">
        <v>152</v>
      </c>
      <c r="BM196" s="183" t="s">
        <v>288</v>
      </c>
    </row>
    <row r="197" spans="1:65" s="2" customFormat="1" ht="33" customHeight="1">
      <c r="A197" s="34"/>
      <c r="B197" s="35"/>
      <c r="C197" s="173" t="s">
        <v>289</v>
      </c>
      <c r="D197" s="173" t="s">
        <v>147</v>
      </c>
      <c r="E197" s="174" t="s">
        <v>290</v>
      </c>
      <c r="F197" s="175" t="s">
        <v>291</v>
      </c>
      <c r="G197" s="176" t="s">
        <v>292</v>
      </c>
      <c r="H197" s="177">
        <v>1</v>
      </c>
      <c r="I197" s="178"/>
      <c r="J197" s="177">
        <f>ROUND((ROUND(I197,2))*(ROUND(H197,2)),2)</f>
        <v>0</v>
      </c>
      <c r="K197" s="175" t="s">
        <v>275</v>
      </c>
      <c r="L197" s="39"/>
      <c r="M197" s="179" t="s">
        <v>18</v>
      </c>
      <c r="N197" s="180" t="s">
        <v>46</v>
      </c>
      <c r="O197" s="64"/>
      <c r="P197" s="181">
        <f>O197*H197</f>
        <v>0</v>
      </c>
      <c r="Q197" s="181">
        <v>0</v>
      </c>
      <c r="R197" s="181">
        <f>Q197*H197</f>
        <v>0</v>
      </c>
      <c r="S197" s="181">
        <v>0</v>
      </c>
      <c r="T197" s="182">
        <f>S197*H197</f>
        <v>0</v>
      </c>
      <c r="U197" s="34"/>
      <c r="V197" s="34"/>
      <c r="W197" s="34"/>
      <c r="X197" s="34"/>
      <c r="Y197" s="34"/>
      <c r="Z197" s="34"/>
      <c r="AA197" s="34"/>
      <c r="AB197" s="34"/>
      <c r="AC197" s="34"/>
      <c r="AD197" s="34"/>
      <c r="AE197" s="34"/>
      <c r="AR197" s="183" t="s">
        <v>152</v>
      </c>
      <c r="AT197" s="183" t="s">
        <v>147</v>
      </c>
      <c r="AU197" s="183" t="s">
        <v>85</v>
      </c>
      <c r="AY197" s="17" t="s">
        <v>144</v>
      </c>
      <c r="BE197" s="184">
        <f>IF(N197="základní",J197,0)</f>
        <v>0</v>
      </c>
      <c r="BF197" s="184">
        <f>IF(N197="snížená",J197,0)</f>
        <v>0</v>
      </c>
      <c r="BG197" s="184">
        <f>IF(N197="zákl. přenesená",J197,0)</f>
        <v>0</v>
      </c>
      <c r="BH197" s="184">
        <f>IF(N197="sníž. přenesená",J197,0)</f>
        <v>0</v>
      </c>
      <c r="BI197" s="184">
        <f>IF(N197="nulová",J197,0)</f>
        <v>0</v>
      </c>
      <c r="BJ197" s="17" t="s">
        <v>83</v>
      </c>
      <c r="BK197" s="184">
        <f>ROUND((ROUND(I197,2))*(ROUND(H197,2)),2)</f>
        <v>0</v>
      </c>
      <c r="BL197" s="17" t="s">
        <v>152</v>
      </c>
      <c r="BM197" s="183" t="s">
        <v>293</v>
      </c>
    </row>
    <row r="198" spans="1:65" s="2" customFormat="1" ht="37.9" customHeight="1">
      <c r="A198" s="34"/>
      <c r="B198" s="35"/>
      <c r="C198" s="173" t="s">
        <v>7</v>
      </c>
      <c r="D198" s="173" t="s">
        <v>147</v>
      </c>
      <c r="E198" s="174" t="s">
        <v>294</v>
      </c>
      <c r="F198" s="175" t="s">
        <v>295</v>
      </c>
      <c r="G198" s="176" t="s">
        <v>172</v>
      </c>
      <c r="H198" s="177">
        <v>65</v>
      </c>
      <c r="I198" s="178"/>
      <c r="J198" s="177">
        <f>ROUND((ROUND(I198,2))*(ROUND(H198,2)),2)</f>
        <v>0</v>
      </c>
      <c r="K198" s="175" t="s">
        <v>151</v>
      </c>
      <c r="L198" s="39"/>
      <c r="M198" s="179" t="s">
        <v>18</v>
      </c>
      <c r="N198" s="180" t="s">
        <v>46</v>
      </c>
      <c r="O198" s="64"/>
      <c r="P198" s="181">
        <f>O198*H198</f>
        <v>0</v>
      </c>
      <c r="Q198" s="181">
        <v>1.2999999999999999E-4</v>
      </c>
      <c r="R198" s="181">
        <f>Q198*H198</f>
        <v>8.4499999999999992E-3</v>
      </c>
      <c r="S198" s="181">
        <v>0</v>
      </c>
      <c r="T198" s="182">
        <f>S198*H198</f>
        <v>0</v>
      </c>
      <c r="U198" s="34"/>
      <c r="V198" s="34"/>
      <c r="W198" s="34"/>
      <c r="X198" s="34"/>
      <c r="Y198" s="34"/>
      <c r="Z198" s="34"/>
      <c r="AA198" s="34"/>
      <c r="AB198" s="34"/>
      <c r="AC198" s="34"/>
      <c r="AD198" s="34"/>
      <c r="AE198" s="34"/>
      <c r="AR198" s="183" t="s">
        <v>152</v>
      </c>
      <c r="AT198" s="183" t="s">
        <v>147</v>
      </c>
      <c r="AU198" s="183" t="s">
        <v>85</v>
      </c>
      <c r="AY198" s="17" t="s">
        <v>144</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152</v>
      </c>
      <c r="BM198" s="183" t="s">
        <v>296</v>
      </c>
    </row>
    <row r="199" spans="1:65" s="2" customFormat="1">
      <c r="A199" s="34"/>
      <c r="B199" s="35"/>
      <c r="C199" s="36"/>
      <c r="D199" s="185" t="s">
        <v>154</v>
      </c>
      <c r="E199" s="36"/>
      <c r="F199" s="186" t="s">
        <v>297</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154</v>
      </c>
      <c r="AU199" s="17" t="s">
        <v>85</v>
      </c>
    </row>
    <row r="200" spans="1:65" s="13" customFormat="1">
      <c r="B200" s="190"/>
      <c r="C200" s="191"/>
      <c r="D200" s="192" t="s">
        <v>156</v>
      </c>
      <c r="E200" s="193" t="s">
        <v>18</v>
      </c>
      <c r="F200" s="194" t="s">
        <v>298</v>
      </c>
      <c r="G200" s="191"/>
      <c r="H200" s="195">
        <v>2</v>
      </c>
      <c r="I200" s="196"/>
      <c r="J200" s="191"/>
      <c r="K200" s="191"/>
      <c r="L200" s="197"/>
      <c r="M200" s="198"/>
      <c r="N200" s="199"/>
      <c r="O200" s="199"/>
      <c r="P200" s="199"/>
      <c r="Q200" s="199"/>
      <c r="R200" s="199"/>
      <c r="S200" s="199"/>
      <c r="T200" s="200"/>
      <c r="AT200" s="201" t="s">
        <v>156</v>
      </c>
      <c r="AU200" s="201" t="s">
        <v>85</v>
      </c>
      <c r="AV200" s="13" t="s">
        <v>85</v>
      </c>
      <c r="AW200" s="13" t="s">
        <v>37</v>
      </c>
      <c r="AX200" s="13" t="s">
        <v>75</v>
      </c>
      <c r="AY200" s="201" t="s">
        <v>144</v>
      </c>
    </row>
    <row r="201" spans="1:65" s="13" customFormat="1">
      <c r="B201" s="190"/>
      <c r="C201" s="191"/>
      <c r="D201" s="192" t="s">
        <v>156</v>
      </c>
      <c r="E201" s="193" t="s">
        <v>18</v>
      </c>
      <c r="F201" s="194" t="s">
        <v>299</v>
      </c>
      <c r="G201" s="191"/>
      <c r="H201" s="195">
        <v>2</v>
      </c>
      <c r="I201" s="196"/>
      <c r="J201" s="191"/>
      <c r="K201" s="191"/>
      <c r="L201" s="197"/>
      <c r="M201" s="198"/>
      <c r="N201" s="199"/>
      <c r="O201" s="199"/>
      <c r="P201" s="199"/>
      <c r="Q201" s="199"/>
      <c r="R201" s="199"/>
      <c r="S201" s="199"/>
      <c r="T201" s="200"/>
      <c r="AT201" s="201" t="s">
        <v>156</v>
      </c>
      <c r="AU201" s="201" t="s">
        <v>85</v>
      </c>
      <c r="AV201" s="13" t="s">
        <v>85</v>
      </c>
      <c r="AW201" s="13" t="s">
        <v>37</v>
      </c>
      <c r="AX201" s="13" t="s">
        <v>75</v>
      </c>
      <c r="AY201" s="201" t="s">
        <v>144</v>
      </c>
    </row>
    <row r="202" spans="1:65" s="13" customFormat="1">
      <c r="B202" s="190"/>
      <c r="C202" s="191"/>
      <c r="D202" s="192" t="s">
        <v>156</v>
      </c>
      <c r="E202" s="193" t="s">
        <v>18</v>
      </c>
      <c r="F202" s="194" t="s">
        <v>300</v>
      </c>
      <c r="G202" s="191"/>
      <c r="H202" s="195">
        <v>35</v>
      </c>
      <c r="I202" s="196"/>
      <c r="J202" s="191"/>
      <c r="K202" s="191"/>
      <c r="L202" s="197"/>
      <c r="M202" s="198"/>
      <c r="N202" s="199"/>
      <c r="O202" s="199"/>
      <c r="P202" s="199"/>
      <c r="Q202" s="199"/>
      <c r="R202" s="199"/>
      <c r="S202" s="199"/>
      <c r="T202" s="200"/>
      <c r="AT202" s="201" t="s">
        <v>156</v>
      </c>
      <c r="AU202" s="201" t="s">
        <v>85</v>
      </c>
      <c r="AV202" s="13" t="s">
        <v>85</v>
      </c>
      <c r="AW202" s="13" t="s">
        <v>37</v>
      </c>
      <c r="AX202" s="13" t="s">
        <v>75</v>
      </c>
      <c r="AY202" s="201" t="s">
        <v>144</v>
      </c>
    </row>
    <row r="203" spans="1:65" s="13" customFormat="1">
      <c r="B203" s="190"/>
      <c r="C203" s="191"/>
      <c r="D203" s="192" t="s">
        <v>156</v>
      </c>
      <c r="E203" s="193" t="s">
        <v>18</v>
      </c>
      <c r="F203" s="194" t="s">
        <v>301</v>
      </c>
      <c r="G203" s="191"/>
      <c r="H203" s="195">
        <v>21</v>
      </c>
      <c r="I203" s="196"/>
      <c r="J203" s="191"/>
      <c r="K203" s="191"/>
      <c r="L203" s="197"/>
      <c r="M203" s="198"/>
      <c r="N203" s="199"/>
      <c r="O203" s="199"/>
      <c r="P203" s="199"/>
      <c r="Q203" s="199"/>
      <c r="R203" s="199"/>
      <c r="S203" s="199"/>
      <c r="T203" s="200"/>
      <c r="AT203" s="201" t="s">
        <v>156</v>
      </c>
      <c r="AU203" s="201" t="s">
        <v>85</v>
      </c>
      <c r="AV203" s="13" t="s">
        <v>85</v>
      </c>
      <c r="AW203" s="13" t="s">
        <v>37</v>
      </c>
      <c r="AX203" s="13" t="s">
        <v>75</v>
      </c>
      <c r="AY203" s="201" t="s">
        <v>144</v>
      </c>
    </row>
    <row r="204" spans="1:65" s="13" customFormat="1">
      <c r="B204" s="190"/>
      <c r="C204" s="191"/>
      <c r="D204" s="192" t="s">
        <v>156</v>
      </c>
      <c r="E204" s="193" t="s">
        <v>18</v>
      </c>
      <c r="F204" s="194" t="s">
        <v>254</v>
      </c>
      <c r="G204" s="191"/>
      <c r="H204" s="195">
        <v>5</v>
      </c>
      <c r="I204" s="196"/>
      <c r="J204" s="191"/>
      <c r="K204" s="191"/>
      <c r="L204" s="197"/>
      <c r="M204" s="198"/>
      <c r="N204" s="199"/>
      <c r="O204" s="199"/>
      <c r="P204" s="199"/>
      <c r="Q204" s="199"/>
      <c r="R204" s="199"/>
      <c r="S204" s="199"/>
      <c r="T204" s="200"/>
      <c r="AT204" s="201" t="s">
        <v>156</v>
      </c>
      <c r="AU204" s="201" t="s">
        <v>85</v>
      </c>
      <c r="AV204" s="13" t="s">
        <v>85</v>
      </c>
      <c r="AW204" s="13" t="s">
        <v>37</v>
      </c>
      <c r="AX204" s="13" t="s">
        <v>75</v>
      </c>
      <c r="AY204" s="201" t="s">
        <v>144</v>
      </c>
    </row>
    <row r="205" spans="1:65" s="14" customFormat="1">
      <c r="B205" s="202"/>
      <c r="C205" s="203"/>
      <c r="D205" s="192" t="s">
        <v>156</v>
      </c>
      <c r="E205" s="204" t="s">
        <v>18</v>
      </c>
      <c r="F205" s="205" t="s">
        <v>160</v>
      </c>
      <c r="G205" s="203"/>
      <c r="H205" s="206">
        <v>65</v>
      </c>
      <c r="I205" s="207"/>
      <c r="J205" s="203"/>
      <c r="K205" s="203"/>
      <c r="L205" s="208"/>
      <c r="M205" s="209"/>
      <c r="N205" s="210"/>
      <c r="O205" s="210"/>
      <c r="P205" s="210"/>
      <c r="Q205" s="210"/>
      <c r="R205" s="210"/>
      <c r="S205" s="210"/>
      <c r="T205" s="211"/>
      <c r="AT205" s="212" t="s">
        <v>156</v>
      </c>
      <c r="AU205" s="212" t="s">
        <v>85</v>
      </c>
      <c r="AV205" s="14" t="s">
        <v>152</v>
      </c>
      <c r="AW205" s="14" t="s">
        <v>37</v>
      </c>
      <c r="AX205" s="14" t="s">
        <v>83</v>
      </c>
      <c r="AY205" s="212" t="s">
        <v>144</v>
      </c>
    </row>
    <row r="206" spans="1:65" s="2" customFormat="1" ht="37.9" customHeight="1">
      <c r="A206" s="34"/>
      <c r="B206" s="35"/>
      <c r="C206" s="173" t="s">
        <v>302</v>
      </c>
      <c r="D206" s="173" t="s">
        <v>147</v>
      </c>
      <c r="E206" s="174" t="s">
        <v>303</v>
      </c>
      <c r="F206" s="175" t="s">
        <v>304</v>
      </c>
      <c r="G206" s="176" t="s">
        <v>172</v>
      </c>
      <c r="H206" s="177">
        <v>65</v>
      </c>
      <c r="I206" s="178"/>
      <c r="J206" s="177">
        <f>ROUND((ROUND(I206,2))*(ROUND(H206,2)),2)</f>
        <v>0</v>
      </c>
      <c r="K206" s="175" t="s">
        <v>151</v>
      </c>
      <c r="L206" s="39"/>
      <c r="M206" s="179" t="s">
        <v>18</v>
      </c>
      <c r="N206" s="180" t="s">
        <v>46</v>
      </c>
      <c r="O206" s="64"/>
      <c r="P206" s="181">
        <f>O206*H206</f>
        <v>0</v>
      </c>
      <c r="Q206" s="181">
        <v>4.0000000000000003E-5</v>
      </c>
      <c r="R206" s="181">
        <f>Q206*H206</f>
        <v>2.6000000000000003E-3</v>
      </c>
      <c r="S206" s="181">
        <v>0</v>
      </c>
      <c r="T206" s="182">
        <f>S206*H206</f>
        <v>0</v>
      </c>
      <c r="U206" s="34"/>
      <c r="V206" s="34"/>
      <c r="W206" s="34"/>
      <c r="X206" s="34"/>
      <c r="Y206" s="34"/>
      <c r="Z206" s="34"/>
      <c r="AA206" s="34"/>
      <c r="AB206" s="34"/>
      <c r="AC206" s="34"/>
      <c r="AD206" s="34"/>
      <c r="AE206" s="34"/>
      <c r="AR206" s="183" t="s">
        <v>152</v>
      </c>
      <c r="AT206" s="183" t="s">
        <v>147</v>
      </c>
      <c r="AU206" s="183" t="s">
        <v>85</v>
      </c>
      <c r="AY206" s="17" t="s">
        <v>144</v>
      </c>
      <c r="BE206" s="184">
        <f>IF(N206="základní",J206,0)</f>
        <v>0</v>
      </c>
      <c r="BF206" s="184">
        <f>IF(N206="snížená",J206,0)</f>
        <v>0</v>
      </c>
      <c r="BG206" s="184">
        <f>IF(N206="zákl. přenesená",J206,0)</f>
        <v>0</v>
      </c>
      <c r="BH206" s="184">
        <f>IF(N206="sníž. přenesená",J206,0)</f>
        <v>0</v>
      </c>
      <c r="BI206" s="184">
        <f>IF(N206="nulová",J206,0)</f>
        <v>0</v>
      </c>
      <c r="BJ206" s="17" t="s">
        <v>83</v>
      </c>
      <c r="BK206" s="184">
        <f>ROUND((ROUND(I206,2))*(ROUND(H206,2)),2)</f>
        <v>0</v>
      </c>
      <c r="BL206" s="17" t="s">
        <v>152</v>
      </c>
      <c r="BM206" s="183" t="s">
        <v>305</v>
      </c>
    </row>
    <row r="207" spans="1:65" s="2" customFormat="1">
      <c r="A207" s="34"/>
      <c r="B207" s="35"/>
      <c r="C207" s="36"/>
      <c r="D207" s="185" t="s">
        <v>154</v>
      </c>
      <c r="E207" s="36"/>
      <c r="F207" s="186" t="s">
        <v>306</v>
      </c>
      <c r="G207" s="36"/>
      <c r="H207" s="36"/>
      <c r="I207" s="187"/>
      <c r="J207" s="36"/>
      <c r="K207" s="36"/>
      <c r="L207" s="39"/>
      <c r="M207" s="188"/>
      <c r="N207" s="189"/>
      <c r="O207" s="64"/>
      <c r="P207" s="64"/>
      <c r="Q207" s="64"/>
      <c r="R207" s="64"/>
      <c r="S207" s="64"/>
      <c r="T207" s="65"/>
      <c r="U207" s="34"/>
      <c r="V207" s="34"/>
      <c r="W207" s="34"/>
      <c r="X207" s="34"/>
      <c r="Y207" s="34"/>
      <c r="Z207" s="34"/>
      <c r="AA207" s="34"/>
      <c r="AB207" s="34"/>
      <c r="AC207" s="34"/>
      <c r="AD207" s="34"/>
      <c r="AE207" s="34"/>
      <c r="AT207" s="17" t="s">
        <v>154</v>
      </c>
      <c r="AU207" s="17" t="s">
        <v>85</v>
      </c>
    </row>
    <row r="208" spans="1:65" s="2" customFormat="1" ht="55.5" customHeight="1">
      <c r="A208" s="34"/>
      <c r="B208" s="35"/>
      <c r="C208" s="173" t="s">
        <v>307</v>
      </c>
      <c r="D208" s="173" t="s">
        <v>147</v>
      </c>
      <c r="E208" s="174" t="s">
        <v>308</v>
      </c>
      <c r="F208" s="175" t="s">
        <v>309</v>
      </c>
      <c r="G208" s="176" t="s">
        <v>150</v>
      </c>
      <c r="H208" s="177">
        <v>9</v>
      </c>
      <c r="I208" s="178"/>
      <c r="J208" s="177">
        <f>ROUND((ROUND(I208,2))*(ROUND(H208,2)),2)</f>
        <v>0</v>
      </c>
      <c r="K208" s="175" t="s">
        <v>151</v>
      </c>
      <c r="L208" s="39"/>
      <c r="M208" s="179" t="s">
        <v>18</v>
      </c>
      <c r="N208" s="180" t="s">
        <v>46</v>
      </c>
      <c r="O208" s="64"/>
      <c r="P208" s="181">
        <f>O208*H208</f>
        <v>0</v>
      </c>
      <c r="Q208" s="181">
        <v>0</v>
      </c>
      <c r="R208" s="181">
        <f>Q208*H208</f>
        <v>0</v>
      </c>
      <c r="S208" s="181">
        <v>2.5000000000000001E-2</v>
      </c>
      <c r="T208" s="182">
        <f>S208*H208</f>
        <v>0.22500000000000001</v>
      </c>
      <c r="U208" s="34"/>
      <c r="V208" s="34"/>
      <c r="W208" s="34"/>
      <c r="X208" s="34"/>
      <c r="Y208" s="34"/>
      <c r="Z208" s="34"/>
      <c r="AA208" s="34"/>
      <c r="AB208" s="34"/>
      <c r="AC208" s="34"/>
      <c r="AD208" s="34"/>
      <c r="AE208" s="34"/>
      <c r="AR208" s="183" t="s">
        <v>152</v>
      </c>
      <c r="AT208" s="183" t="s">
        <v>147</v>
      </c>
      <c r="AU208" s="183" t="s">
        <v>85</v>
      </c>
      <c r="AY208" s="17" t="s">
        <v>144</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152</v>
      </c>
      <c r="BM208" s="183" t="s">
        <v>310</v>
      </c>
    </row>
    <row r="209" spans="1:65" s="2" customFormat="1">
      <c r="A209" s="34"/>
      <c r="B209" s="35"/>
      <c r="C209" s="36"/>
      <c r="D209" s="185" t="s">
        <v>154</v>
      </c>
      <c r="E209" s="36"/>
      <c r="F209" s="186" t="s">
        <v>311</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154</v>
      </c>
      <c r="AU209" s="17" t="s">
        <v>85</v>
      </c>
    </row>
    <row r="210" spans="1:65" s="13" customFormat="1">
      <c r="B210" s="190"/>
      <c r="C210" s="191"/>
      <c r="D210" s="192" t="s">
        <v>156</v>
      </c>
      <c r="E210" s="193" t="s">
        <v>18</v>
      </c>
      <c r="F210" s="194" t="s">
        <v>157</v>
      </c>
      <c r="G210" s="191"/>
      <c r="H210" s="195">
        <v>6</v>
      </c>
      <c r="I210" s="196"/>
      <c r="J210" s="191"/>
      <c r="K210" s="191"/>
      <c r="L210" s="197"/>
      <c r="M210" s="198"/>
      <c r="N210" s="199"/>
      <c r="O210" s="199"/>
      <c r="P210" s="199"/>
      <c r="Q210" s="199"/>
      <c r="R210" s="199"/>
      <c r="S210" s="199"/>
      <c r="T210" s="200"/>
      <c r="AT210" s="201" t="s">
        <v>156</v>
      </c>
      <c r="AU210" s="201" t="s">
        <v>85</v>
      </c>
      <c r="AV210" s="13" t="s">
        <v>85</v>
      </c>
      <c r="AW210" s="13" t="s">
        <v>37</v>
      </c>
      <c r="AX210" s="13" t="s">
        <v>75</v>
      </c>
      <c r="AY210" s="201" t="s">
        <v>144</v>
      </c>
    </row>
    <row r="211" spans="1:65" s="13" customFormat="1">
      <c r="B211" s="190"/>
      <c r="C211" s="191"/>
      <c r="D211" s="192" t="s">
        <v>156</v>
      </c>
      <c r="E211" s="193" t="s">
        <v>18</v>
      </c>
      <c r="F211" s="194" t="s">
        <v>312</v>
      </c>
      <c r="G211" s="191"/>
      <c r="H211" s="195">
        <v>2</v>
      </c>
      <c r="I211" s="196"/>
      <c r="J211" s="191"/>
      <c r="K211" s="191"/>
      <c r="L211" s="197"/>
      <c r="M211" s="198"/>
      <c r="N211" s="199"/>
      <c r="O211" s="199"/>
      <c r="P211" s="199"/>
      <c r="Q211" s="199"/>
      <c r="R211" s="199"/>
      <c r="S211" s="199"/>
      <c r="T211" s="200"/>
      <c r="AT211" s="201" t="s">
        <v>156</v>
      </c>
      <c r="AU211" s="201" t="s">
        <v>85</v>
      </c>
      <c r="AV211" s="13" t="s">
        <v>85</v>
      </c>
      <c r="AW211" s="13" t="s">
        <v>37</v>
      </c>
      <c r="AX211" s="13" t="s">
        <v>75</v>
      </c>
      <c r="AY211" s="201" t="s">
        <v>144</v>
      </c>
    </row>
    <row r="212" spans="1:65" s="13" customFormat="1">
      <c r="B212" s="190"/>
      <c r="C212" s="191"/>
      <c r="D212" s="192" t="s">
        <v>156</v>
      </c>
      <c r="E212" s="193" t="s">
        <v>18</v>
      </c>
      <c r="F212" s="194" t="s">
        <v>313</v>
      </c>
      <c r="G212" s="191"/>
      <c r="H212" s="195">
        <v>1</v>
      </c>
      <c r="I212" s="196"/>
      <c r="J212" s="191"/>
      <c r="K212" s="191"/>
      <c r="L212" s="197"/>
      <c r="M212" s="198"/>
      <c r="N212" s="199"/>
      <c r="O212" s="199"/>
      <c r="P212" s="199"/>
      <c r="Q212" s="199"/>
      <c r="R212" s="199"/>
      <c r="S212" s="199"/>
      <c r="T212" s="200"/>
      <c r="AT212" s="201" t="s">
        <v>156</v>
      </c>
      <c r="AU212" s="201" t="s">
        <v>85</v>
      </c>
      <c r="AV212" s="13" t="s">
        <v>85</v>
      </c>
      <c r="AW212" s="13" t="s">
        <v>37</v>
      </c>
      <c r="AX212" s="13" t="s">
        <v>75</v>
      </c>
      <c r="AY212" s="201" t="s">
        <v>144</v>
      </c>
    </row>
    <row r="213" spans="1:65" s="14" customFormat="1">
      <c r="B213" s="202"/>
      <c r="C213" s="203"/>
      <c r="D213" s="192" t="s">
        <v>156</v>
      </c>
      <c r="E213" s="204" t="s">
        <v>18</v>
      </c>
      <c r="F213" s="205" t="s">
        <v>160</v>
      </c>
      <c r="G213" s="203"/>
      <c r="H213" s="206">
        <v>9</v>
      </c>
      <c r="I213" s="207"/>
      <c r="J213" s="203"/>
      <c r="K213" s="203"/>
      <c r="L213" s="208"/>
      <c r="M213" s="209"/>
      <c r="N213" s="210"/>
      <c r="O213" s="210"/>
      <c r="P213" s="210"/>
      <c r="Q213" s="210"/>
      <c r="R213" s="210"/>
      <c r="S213" s="210"/>
      <c r="T213" s="211"/>
      <c r="AT213" s="212" t="s">
        <v>156</v>
      </c>
      <c r="AU213" s="212" t="s">
        <v>85</v>
      </c>
      <c r="AV213" s="14" t="s">
        <v>152</v>
      </c>
      <c r="AW213" s="14" t="s">
        <v>37</v>
      </c>
      <c r="AX213" s="14" t="s">
        <v>83</v>
      </c>
      <c r="AY213" s="212" t="s">
        <v>144</v>
      </c>
    </row>
    <row r="214" spans="1:65" s="2" customFormat="1" ht="55.5" customHeight="1">
      <c r="A214" s="34"/>
      <c r="B214" s="35"/>
      <c r="C214" s="173" t="s">
        <v>314</v>
      </c>
      <c r="D214" s="173" t="s">
        <v>147</v>
      </c>
      <c r="E214" s="174" t="s">
        <v>315</v>
      </c>
      <c r="F214" s="175" t="s">
        <v>316</v>
      </c>
      <c r="G214" s="176" t="s">
        <v>150</v>
      </c>
      <c r="H214" s="177">
        <v>2</v>
      </c>
      <c r="I214" s="178"/>
      <c r="J214" s="177">
        <f>ROUND((ROUND(I214,2))*(ROUND(H214,2)),2)</f>
        <v>0</v>
      </c>
      <c r="K214" s="175" t="s">
        <v>151</v>
      </c>
      <c r="L214" s="39"/>
      <c r="M214" s="179" t="s">
        <v>18</v>
      </c>
      <c r="N214" s="180" t="s">
        <v>46</v>
      </c>
      <c r="O214" s="64"/>
      <c r="P214" s="181">
        <f>O214*H214</f>
        <v>0</v>
      </c>
      <c r="Q214" s="181">
        <v>0</v>
      </c>
      <c r="R214" s="181">
        <f>Q214*H214</f>
        <v>0</v>
      </c>
      <c r="S214" s="181">
        <v>5.3999999999999999E-2</v>
      </c>
      <c r="T214" s="182">
        <f>S214*H214</f>
        <v>0.108</v>
      </c>
      <c r="U214" s="34"/>
      <c r="V214" s="34"/>
      <c r="W214" s="34"/>
      <c r="X214" s="34"/>
      <c r="Y214" s="34"/>
      <c r="Z214" s="34"/>
      <c r="AA214" s="34"/>
      <c r="AB214" s="34"/>
      <c r="AC214" s="34"/>
      <c r="AD214" s="34"/>
      <c r="AE214" s="34"/>
      <c r="AR214" s="183" t="s">
        <v>152</v>
      </c>
      <c r="AT214" s="183" t="s">
        <v>147</v>
      </c>
      <c r="AU214" s="183" t="s">
        <v>85</v>
      </c>
      <c r="AY214" s="17" t="s">
        <v>144</v>
      </c>
      <c r="BE214" s="184">
        <f>IF(N214="základní",J214,0)</f>
        <v>0</v>
      </c>
      <c r="BF214" s="184">
        <f>IF(N214="snížená",J214,0)</f>
        <v>0</v>
      </c>
      <c r="BG214" s="184">
        <f>IF(N214="zákl. přenesená",J214,0)</f>
        <v>0</v>
      </c>
      <c r="BH214" s="184">
        <f>IF(N214="sníž. přenesená",J214,0)</f>
        <v>0</v>
      </c>
      <c r="BI214" s="184">
        <f>IF(N214="nulová",J214,0)</f>
        <v>0</v>
      </c>
      <c r="BJ214" s="17" t="s">
        <v>83</v>
      </c>
      <c r="BK214" s="184">
        <f>ROUND((ROUND(I214,2))*(ROUND(H214,2)),2)</f>
        <v>0</v>
      </c>
      <c r="BL214" s="17" t="s">
        <v>152</v>
      </c>
      <c r="BM214" s="183" t="s">
        <v>317</v>
      </c>
    </row>
    <row r="215" spans="1:65" s="2" customFormat="1">
      <c r="A215" s="34"/>
      <c r="B215" s="35"/>
      <c r="C215" s="36"/>
      <c r="D215" s="185" t="s">
        <v>154</v>
      </c>
      <c r="E215" s="36"/>
      <c r="F215" s="186" t="s">
        <v>318</v>
      </c>
      <c r="G215" s="36"/>
      <c r="H215" s="36"/>
      <c r="I215" s="187"/>
      <c r="J215" s="36"/>
      <c r="K215" s="36"/>
      <c r="L215" s="39"/>
      <c r="M215" s="188"/>
      <c r="N215" s="189"/>
      <c r="O215" s="64"/>
      <c r="P215" s="64"/>
      <c r="Q215" s="64"/>
      <c r="R215" s="64"/>
      <c r="S215" s="64"/>
      <c r="T215" s="65"/>
      <c r="U215" s="34"/>
      <c r="V215" s="34"/>
      <c r="W215" s="34"/>
      <c r="X215" s="34"/>
      <c r="Y215" s="34"/>
      <c r="Z215" s="34"/>
      <c r="AA215" s="34"/>
      <c r="AB215" s="34"/>
      <c r="AC215" s="34"/>
      <c r="AD215" s="34"/>
      <c r="AE215" s="34"/>
      <c r="AT215" s="17" t="s">
        <v>154</v>
      </c>
      <c r="AU215" s="17" t="s">
        <v>85</v>
      </c>
    </row>
    <row r="216" spans="1:65" s="13" customFormat="1">
      <c r="B216" s="190"/>
      <c r="C216" s="191"/>
      <c r="D216" s="192" t="s">
        <v>156</v>
      </c>
      <c r="E216" s="193" t="s">
        <v>18</v>
      </c>
      <c r="F216" s="194" t="s">
        <v>319</v>
      </c>
      <c r="G216" s="191"/>
      <c r="H216" s="195">
        <v>2</v>
      </c>
      <c r="I216" s="196"/>
      <c r="J216" s="191"/>
      <c r="K216" s="191"/>
      <c r="L216" s="197"/>
      <c r="M216" s="198"/>
      <c r="N216" s="199"/>
      <c r="O216" s="199"/>
      <c r="P216" s="199"/>
      <c r="Q216" s="199"/>
      <c r="R216" s="199"/>
      <c r="S216" s="199"/>
      <c r="T216" s="200"/>
      <c r="AT216" s="201" t="s">
        <v>156</v>
      </c>
      <c r="AU216" s="201" t="s">
        <v>85</v>
      </c>
      <c r="AV216" s="13" t="s">
        <v>85</v>
      </c>
      <c r="AW216" s="13" t="s">
        <v>37</v>
      </c>
      <c r="AX216" s="13" t="s">
        <v>83</v>
      </c>
      <c r="AY216" s="201" t="s">
        <v>144</v>
      </c>
    </row>
    <row r="217" spans="1:65" s="2" customFormat="1" ht="55.5" customHeight="1">
      <c r="A217" s="34"/>
      <c r="B217" s="35"/>
      <c r="C217" s="173" t="s">
        <v>320</v>
      </c>
      <c r="D217" s="173" t="s">
        <v>147</v>
      </c>
      <c r="E217" s="174" t="s">
        <v>321</v>
      </c>
      <c r="F217" s="175" t="s">
        <v>322</v>
      </c>
      <c r="G217" s="176" t="s">
        <v>150</v>
      </c>
      <c r="H217" s="177">
        <v>5</v>
      </c>
      <c r="I217" s="178"/>
      <c r="J217" s="177">
        <f>ROUND((ROUND(I217,2))*(ROUND(H217,2)),2)</f>
        <v>0</v>
      </c>
      <c r="K217" s="175" t="s">
        <v>151</v>
      </c>
      <c r="L217" s="39"/>
      <c r="M217" s="179" t="s">
        <v>18</v>
      </c>
      <c r="N217" s="180" t="s">
        <v>46</v>
      </c>
      <c r="O217" s="64"/>
      <c r="P217" s="181">
        <f>O217*H217</f>
        <v>0</v>
      </c>
      <c r="Q217" s="181">
        <v>0</v>
      </c>
      <c r="R217" s="181">
        <f>Q217*H217</f>
        <v>0</v>
      </c>
      <c r="S217" s="181">
        <v>6.9000000000000006E-2</v>
      </c>
      <c r="T217" s="182">
        <f>S217*H217</f>
        <v>0.34500000000000003</v>
      </c>
      <c r="U217" s="34"/>
      <c r="V217" s="34"/>
      <c r="W217" s="34"/>
      <c r="X217" s="34"/>
      <c r="Y217" s="34"/>
      <c r="Z217" s="34"/>
      <c r="AA217" s="34"/>
      <c r="AB217" s="34"/>
      <c r="AC217" s="34"/>
      <c r="AD217" s="34"/>
      <c r="AE217" s="34"/>
      <c r="AR217" s="183" t="s">
        <v>152</v>
      </c>
      <c r="AT217" s="183" t="s">
        <v>147</v>
      </c>
      <c r="AU217" s="183" t="s">
        <v>85</v>
      </c>
      <c r="AY217" s="17" t="s">
        <v>144</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152</v>
      </c>
      <c r="BM217" s="183" t="s">
        <v>323</v>
      </c>
    </row>
    <row r="218" spans="1:65" s="2" customFormat="1">
      <c r="A218" s="34"/>
      <c r="B218" s="35"/>
      <c r="C218" s="36"/>
      <c r="D218" s="185" t="s">
        <v>154</v>
      </c>
      <c r="E218" s="36"/>
      <c r="F218" s="186" t="s">
        <v>324</v>
      </c>
      <c r="G218" s="36"/>
      <c r="H218" s="36"/>
      <c r="I218" s="187"/>
      <c r="J218" s="36"/>
      <c r="K218" s="36"/>
      <c r="L218" s="39"/>
      <c r="M218" s="188"/>
      <c r="N218" s="189"/>
      <c r="O218" s="64"/>
      <c r="P218" s="64"/>
      <c r="Q218" s="64"/>
      <c r="R218" s="64"/>
      <c r="S218" s="64"/>
      <c r="T218" s="65"/>
      <c r="U218" s="34"/>
      <c r="V218" s="34"/>
      <c r="W218" s="34"/>
      <c r="X218" s="34"/>
      <c r="Y218" s="34"/>
      <c r="Z218" s="34"/>
      <c r="AA218" s="34"/>
      <c r="AB218" s="34"/>
      <c r="AC218" s="34"/>
      <c r="AD218" s="34"/>
      <c r="AE218" s="34"/>
      <c r="AT218" s="17" t="s">
        <v>154</v>
      </c>
      <c r="AU218" s="17" t="s">
        <v>85</v>
      </c>
    </row>
    <row r="219" spans="1:65" s="13" customFormat="1">
      <c r="B219" s="190"/>
      <c r="C219" s="191"/>
      <c r="D219" s="192" t="s">
        <v>156</v>
      </c>
      <c r="E219" s="193" t="s">
        <v>18</v>
      </c>
      <c r="F219" s="194" t="s">
        <v>325</v>
      </c>
      <c r="G219" s="191"/>
      <c r="H219" s="195">
        <v>3</v>
      </c>
      <c r="I219" s="196"/>
      <c r="J219" s="191"/>
      <c r="K219" s="191"/>
      <c r="L219" s="197"/>
      <c r="M219" s="198"/>
      <c r="N219" s="199"/>
      <c r="O219" s="199"/>
      <c r="P219" s="199"/>
      <c r="Q219" s="199"/>
      <c r="R219" s="199"/>
      <c r="S219" s="199"/>
      <c r="T219" s="200"/>
      <c r="AT219" s="201" t="s">
        <v>156</v>
      </c>
      <c r="AU219" s="201" t="s">
        <v>85</v>
      </c>
      <c r="AV219" s="13" t="s">
        <v>85</v>
      </c>
      <c r="AW219" s="13" t="s">
        <v>37</v>
      </c>
      <c r="AX219" s="13" t="s">
        <v>75</v>
      </c>
      <c r="AY219" s="201" t="s">
        <v>144</v>
      </c>
    </row>
    <row r="220" spans="1:65" s="13" customFormat="1">
      <c r="B220" s="190"/>
      <c r="C220" s="191"/>
      <c r="D220" s="192" t="s">
        <v>156</v>
      </c>
      <c r="E220" s="193" t="s">
        <v>18</v>
      </c>
      <c r="F220" s="194" t="s">
        <v>326</v>
      </c>
      <c r="G220" s="191"/>
      <c r="H220" s="195">
        <v>2</v>
      </c>
      <c r="I220" s="196"/>
      <c r="J220" s="191"/>
      <c r="K220" s="191"/>
      <c r="L220" s="197"/>
      <c r="M220" s="198"/>
      <c r="N220" s="199"/>
      <c r="O220" s="199"/>
      <c r="P220" s="199"/>
      <c r="Q220" s="199"/>
      <c r="R220" s="199"/>
      <c r="S220" s="199"/>
      <c r="T220" s="200"/>
      <c r="AT220" s="201" t="s">
        <v>156</v>
      </c>
      <c r="AU220" s="201" t="s">
        <v>85</v>
      </c>
      <c r="AV220" s="13" t="s">
        <v>85</v>
      </c>
      <c r="AW220" s="13" t="s">
        <v>37</v>
      </c>
      <c r="AX220" s="13" t="s">
        <v>75</v>
      </c>
      <c r="AY220" s="201" t="s">
        <v>144</v>
      </c>
    </row>
    <row r="221" spans="1:65" s="14" customFormat="1">
      <c r="B221" s="202"/>
      <c r="C221" s="203"/>
      <c r="D221" s="192" t="s">
        <v>156</v>
      </c>
      <c r="E221" s="204" t="s">
        <v>18</v>
      </c>
      <c r="F221" s="205" t="s">
        <v>160</v>
      </c>
      <c r="G221" s="203"/>
      <c r="H221" s="206">
        <v>5</v>
      </c>
      <c r="I221" s="207"/>
      <c r="J221" s="203"/>
      <c r="K221" s="203"/>
      <c r="L221" s="208"/>
      <c r="M221" s="209"/>
      <c r="N221" s="210"/>
      <c r="O221" s="210"/>
      <c r="P221" s="210"/>
      <c r="Q221" s="210"/>
      <c r="R221" s="210"/>
      <c r="S221" s="210"/>
      <c r="T221" s="211"/>
      <c r="AT221" s="212" t="s">
        <v>156</v>
      </c>
      <c r="AU221" s="212" t="s">
        <v>85</v>
      </c>
      <c r="AV221" s="14" t="s">
        <v>152</v>
      </c>
      <c r="AW221" s="14" t="s">
        <v>37</v>
      </c>
      <c r="AX221" s="14" t="s">
        <v>83</v>
      </c>
      <c r="AY221" s="212" t="s">
        <v>144</v>
      </c>
    </row>
    <row r="222" spans="1:65" s="2" customFormat="1" ht="55.5" customHeight="1">
      <c r="A222" s="34"/>
      <c r="B222" s="35"/>
      <c r="C222" s="173" t="s">
        <v>327</v>
      </c>
      <c r="D222" s="173" t="s">
        <v>147</v>
      </c>
      <c r="E222" s="174" t="s">
        <v>328</v>
      </c>
      <c r="F222" s="175" t="s">
        <v>329</v>
      </c>
      <c r="G222" s="176" t="s">
        <v>150</v>
      </c>
      <c r="H222" s="177">
        <v>22</v>
      </c>
      <c r="I222" s="178"/>
      <c r="J222" s="177">
        <f>ROUND((ROUND(I222,2))*(ROUND(H222,2)),2)</f>
        <v>0</v>
      </c>
      <c r="K222" s="175" t="s">
        <v>151</v>
      </c>
      <c r="L222" s="39"/>
      <c r="M222" s="179" t="s">
        <v>18</v>
      </c>
      <c r="N222" s="180" t="s">
        <v>46</v>
      </c>
      <c r="O222" s="64"/>
      <c r="P222" s="181">
        <f>O222*H222</f>
        <v>0</v>
      </c>
      <c r="Q222" s="181">
        <v>0</v>
      </c>
      <c r="R222" s="181">
        <f>Q222*H222</f>
        <v>0</v>
      </c>
      <c r="S222" s="181">
        <v>0.13800000000000001</v>
      </c>
      <c r="T222" s="182">
        <f>S222*H222</f>
        <v>3.0360000000000005</v>
      </c>
      <c r="U222" s="34"/>
      <c r="V222" s="34"/>
      <c r="W222" s="34"/>
      <c r="X222" s="34"/>
      <c r="Y222" s="34"/>
      <c r="Z222" s="34"/>
      <c r="AA222" s="34"/>
      <c r="AB222" s="34"/>
      <c r="AC222" s="34"/>
      <c r="AD222" s="34"/>
      <c r="AE222" s="34"/>
      <c r="AR222" s="183" t="s">
        <v>152</v>
      </c>
      <c r="AT222" s="183" t="s">
        <v>147</v>
      </c>
      <c r="AU222" s="183" t="s">
        <v>85</v>
      </c>
      <c r="AY222" s="17" t="s">
        <v>144</v>
      </c>
      <c r="BE222" s="184">
        <f>IF(N222="základní",J222,0)</f>
        <v>0</v>
      </c>
      <c r="BF222" s="184">
        <f>IF(N222="snížená",J222,0)</f>
        <v>0</v>
      </c>
      <c r="BG222" s="184">
        <f>IF(N222="zákl. přenesená",J222,0)</f>
        <v>0</v>
      </c>
      <c r="BH222" s="184">
        <f>IF(N222="sníž. přenesená",J222,0)</f>
        <v>0</v>
      </c>
      <c r="BI222" s="184">
        <f>IF(N222="nulová",J222,0)</f>
        <v>0</v>
      </c>
      <c r="BJ222" s="17" t="s">
        <v>83</v>
      </c>
      <c r="BK222" s="184">
        <f>ROUND((ROUND(I222,2))*(ROUND(H222,2)),2)</f>
        <v>0</v>
      </c>
      <c r="BL222" s="17" t="s">
        <v>152</v>
      </c>
      <c r="BM222" s="183" t="s">
        <v>330</v>
      </c>
    </row>
    <row r="223" spans="1:65" s="2" customFormat="1">
      <c r="A223" s="34"/>
      <c r="B223" s="35"/>
      <c r="C223" s="36"/>
      <c r="D223" s="185" t="s">
        <v>154</v>
      </c>
      <c r="E223" s="36"/>
      <c r="F223" s="186" t="s">
        <v>331</v>
      </c>
      <c r="G223" s="36"/>
      <c r="H223" s="36"/>
      <c r="I223" s="187"/>
      <c r="J223" s="36"/>
      <c r="K223" s="36"/>
      <c r="L223" s="39"/>
      <c r="M223" s="188"/>
      <c r="N223" s="189"/>
      <c r="O223" s="64"/>
      <c r="P223" s="64"/>
      <c r="Q223" s="64"/>
      <c r="R223" s="64"/>
      <c r="S223" s="64"/>
      <c r="T223" s="65"/>
      <c r="U223" s="34"/>
      <c r="V223" s="34"/>
      <c r="W223" s="34"/>
      <c r="X223" s="34"/>
      <c r="Y223" s="34"/>
      <c r="Z223" s="34"/>
      <c r="AA223" s="34"/>
      <c r="AB223" s="34"/>
      <c r="AC223" s="34"/>
      <c r="AD223" s="34"/>
      <c r="AE223" s="34"/>
      <c r="AT223" s="17" t="s">
        <v>154</v>
      </c>
      <c r="AU223" s="17" t="s">
        <v>85</v>
      </c>
    </row>
    <row r="224" spans="1:65" s="13" customFormat="1">
      <c r="B224" s="190"/>
      <c r="C224" s="191"/>
      <c r="D224" s="192" t="s">
        <v>156</v>
      </c>
      <c r="E224" s="193" t="s">
        <v>18</v>
      </c>
      <c r="F224" s="194" t="s">
        <v>332</v>
      </c>
      <c r="G224" s="191"/>
      <c r="H224" s="195">
        <v>9</v>
      </c>
      <c r="I224" s="196"/>
      <c r="J224" s="191"/>
      <c r="K224" s="191"/>
      <c r="L224" s="197"/>
      <c r="M224" s="198"/>
      <c r="N224" s="199"/>
      <c r="O224" s="199"/>
      <c r="P224" s="199"/>
      <c r="Q224" s="199"/>
      <c r="R224" s="199"/>
      <c r="S224" s="199"/>
      <c r="T224" s="200"/>
      <c r="AT224" s="201" t="s">
        <v>156</v>
      </c>
      <c r="AU224" s="201" t="s">
        <v>85</v>
      </c>
      <c r="AV224" s="13" t="s">
        <v>85</v>
      </c>
      <c r="AW224" s="13" t="s">
        <v>37</v>
      </c>
      <c r="AX224" s="13" t="s">
        <v>75</v>
      </c>
      <c r="AY224" s="201" t="s">
        <v>144</v>
      </c>
    </row>
    <row r="225" spans="1:65" s="13" customFormat="1">
      <c r="B225" s="190"/>
      <c r="C225" s="191"/>
      <c r="D225" s="192" t="s">
        <v>156</v>
      </c>
      <c r="E225" s="193" t="s">
        <v>18</v>
      </c>
      <c r="F225" s="194" t="s">
        <v>333</v>
      </c>
      <c r="G225" s="191"/>
      <c r="H225" s="195">
        <v>3</v>
      </c>
      <c r="I225" s="196"/>
      <c r="J225" s="191"/>
      <c r="K225" s="191"/>
      <c r="L225" s="197"/>
      <c r="M225" s="198"/>
      <c r="N225" s="199"/>
      <c r="O225" s="199"/>
      <c r="P225" s="199"/>
      <c r="Q225" s="199"/>
      <c r="R225" s="199"/>
      <c r="S225" s="199"/>
      <c r="T225" s="200"/>
      <c r="AT225" s="201" t="s">
        <v>156</v>
      </c>
      <c r="AU225" s="201" t="s">
        <v>85</v>
      </c>
      <c r="AV225" s="13" t="s">
        <v>85</v>
      </c>
      <c r="AW225" s="13" t="s">
        <v>37</v>
      </c>
      <c r="AX225" s="13" t="s">
        <v>75</v>
      </c>
      <c r="AY225" s="201" t="s">
        <v>144</v>
      </c>
    </row>
    <row r="226" spans="1:65" s="13" customFormat="1">
      <c r="B226" s="190"/>
      <c r="C226" s="191"/>
      <c r="D226" s="192" t="s">
        <v>156</v>
      </c>
      <c r="E226" s="193" t="s">
        <v>18</v>
      </c>
      <c r="F226" s="194" t="s">
        <v>169</v>
      </c>
      <c r="G226" s="191"/>
      <c r="H226" s="195">
        <v>10</v>
      </c>
      <c r="I226" s="196"/>
      <c r="J226" s="191"/>
      <c r="K226" s="191"/>
      <c r="L226" s="197"/>
      <c r="M226" s="198"/>
      <c r="N226" s="199"/>
      <c r="O226" s="199"/>
      <c r="P226" s="199"/>
      <c r="Q226" s="199"/>
      <c r="R226" s="199"/>
      <c r="S226" s="199"/>
      <c r="T226" s="200"/>
      <c r="AT226" s="201" t="s">
        <v>156</v>
      </c>
      <c r="AU226" s="201" t="s">
        <v>85</v>
      </c>
      <c r="AV226" s="13" t="s">
        <v>85</v>
      </c>
      <c r="AW226" s="13" t="s">
        <v>37</v>
      </c>
      <c r="AX226" s="13" t="s">
        <v>75</v>
      </c>
      <c r="AY226" s="201" t="s">
        <v>144</v>
      </c>
    </row>
    <row r="227" spans="1:65" s="14" customFormat="1">
      <c r="B227" s="202"/>
      <c r="C227" s="203"/>
      <c r="D227" s="192" t="s">
        <v>156</v>
      </c>
      <c r="E227" s="204" t="s">
        <v>18</v>
      </c>
      <c r="F227" s="205" t="s">
        <v>160</v>
      </c>
      <c r="G227" s="203"/>
      <c r="H227" s="206">
        <v>22</v>
      </c>
      <c r="I227" s="207"/>
      <c r="J227" s="203"/>
      <c r="K227" s="203"/>
      <c r="L227" s="208"/>
      <c r="M227" s="209"/>
      <c r="N227" s="210"/>
      <c r="O227" s="210"/>
      <c r="P227" s="210"/>
      <c r="Q227" s="210"/>
      <c r="R227" s="210"/>
      <c r="S227" s="210"/>
      <c r="T227" s="211"/>
      <c r="AT227" s="212" t="s">
        <v>156</v>
      </c>
      <c r="AU227" s="212" t="s">
        <v>85</v>
      </c>
      <c r="AV227" s="14" t="s">
        <v>152</v>
      </c>
      <c r="AW227" s="14" t="s">
        <v>37</v>
      </c>
      <c r="AX227" s="14" t="s">
        <v>83</v>
      </c>
      <c r="AY227" s="212" t="s">
        <v>144</v>
      </c>
    </row>
    <row r="228" spans="1:65" s="2" customFormat="1" ht="55.5" customHeight="1">
      <c r="A228" s="34"/>
      <c r="B228" s="35"/>
      <c r="C228" s="173" t="s">
        <v>334</v>
      </c>
      <c r="D228" s="173" t="s">
        <v>147</v>
      </c>
      <c r="E228" s="174" t="s">
        <v>335</v>
      </c>
      <c r="F228" s="175" t="s">
        <v>336</v>
      </c>
      <c r="G228" s="176" t="s">
        <v>150</v>
      </c>
      <c r="H228" s="177">
        <v>3</v>
      </c>
      <c r="I228" s="178"/>
      <c r="J228" s="177">
        <f>ROUND((ROUND(I228,2))*(ROUND(H228,2)),2)</f>
        <v>0</v>
      </c>
      <c r="K228" s="175" t="s">
        <v>151</v>
      </c>
      <c r="L228" s="39"/>
      <c r="M228" s="179" t="s">
        <v>18</v>
      </c>
      <c r="N228" s="180" t="s">
        <v>46</v>
      </c>
      <c r="O228" s="64"/>
      <c r="P228" s="181">
        <f>O228*H228</f>
        <v>0</v>
      </c>
      <c r="Q228" s="181">
        <v>0</v>
      </c>
      <c r="R228" s="181">
        <f>Q228*H228</f>
        <v>0</v>
      </c>
      <c r="S228" s="181">
        <v>0.20699999999999999</v>
      </c>
      <c r="T228" s="182">
        <f>S228*H228</f>
        <v>0.621</v>
      </c>
      <c r="U228" s="34"/>
      <c r="V228" s="34"/>
      <c r="W228" s="34"/>
      <c r="X228" s="34"/>
      <c r="Y228" s="34"/>
      <c r="Z228" s="34"/>
      <c r="AA228" s="34"/>
      <c r="AB228" s="34"/>
      <c r="AC228" s="34"/>
      <c r="AD228" s="34"/>
      <c r="AE228" s="34"/>
      <c r="AR228" s="183" t="s">
        <v>152</v>
      </c>
      <c r="AT228" s="183" t="s">
        <v>147</v>
      </c>
      <c r="AU228" s="183" t="s">
        <v>85</v>
      </c>
      <c r="AY228" s="17" t="s">
        <v>144</v>
      </c>
      <c r="BE228" s="184">
        <f>IF(N228="základní",J228,0)</f>
        <v>0</v>
      </c>
      <c r="BF228" s="184">
        <f>IF(N228="snížená",J228,0)</f>
        <v>0</v>
      </c>
      <c r="BG228" s="184">
        <f>IF(N228="zákl. přenesená",J228,0)</f>
        <v>0</v>
      </c>
      <c r="BH228" s="184">
        <f>IF(N228="sníž. přenesená",J228,0)</f>
        <v>0</v>
      </c>
      <c r="BI228" s="184">
        <f>IF(N228="nulová",J228,0)</f>
        <v>0</v>
      </c>
      <c r="BJ228" s="17" t="s">
        <v>83</v>
      </c>
      <c r="BK228" s="184">
        <f>ROUND((ROUND(I228,2))*(ROUND(H228,2)),2)</f>
        <v>0</v>
      </c>
      <c r="BL228" s="17" t="s">
        <v>152</v>
      </c>
      <c r="BM228" s="183" t="s">
        <v>337</v>
      </c>
    </row>
    <row r="229" spans="1:65" s="2" customFormat="1">
      <c r="A229" s="34"/>
      <c r="B229" s="35"/>
      <c r="C229" s="36"/>
      <c r="D229" s="185" t="s">
        <v>154</v>
      </c>
      <c r="E229" s="36"/>
      <c r="F229" s="186" t="s">
        <v>338</v>
      </c>
      <c r="G229" s="36"/>
      <c r="H229" s="36"/>
      <c r="I229" s="187"/>
      <c r="J229" s="36"/>
      <c r="K229" s="36"/>
      <c r="L229" s="39"/>
      <c r="M229" s="188"/>
      <c r="N229" s="189"/>
      <c r="O229" s="64"/>
      <c r="P229" s="64"/>
      <c r="Q229" s="64"/>
      <c r="R229" s="64"/>
      <c r="S229" s="64"/>
      <c r="T229" s="65"/>
      <c r="U229" s="34"/>
      <c r="V229" s="34"/>
      <c r="W229" s="34"/>
      <c r="X229" s="34"/>
      <c r="Y229" s="34"/>
      <c r="Z229" s="34"/>
      <c r="AA229" s="34"/>
      <c r="AB229" s="34"/>
      <c r="AC229" s="34"/>
      <c r="AD229" s="34"/>
      <c r="AE229" s="34"/>
      <c r="AT229" s="17" t="s">
        <v>154</v>
      </c>
      <c r="AU229" s="17" t="s">
        <v>85</v>
      </c>
    </row>
    <row r="230" spans="1:65" s="13" customFormat="1">
      <c r="B230" s="190"/>
      <c r="C230" s="191"/>
      <c r="D230" s="192" t="s">
        <v>156</v>
      </c>
      <c r="E230" s="193" t="s">
        <v>18</v>
      </c>
      <c r="F230" s="194" t="s">
        <v>339</v>
      </c>
      <c r="G230" s="191"/>
      <c r="H230" s="195">
        <v>1</v>
      </c>
      <c r="I230" s="196"/>
      <c r="J230" s="191"/>
      <c r="K230" s="191"/>
      <c r="L230" s="197"/>
      <c r="M230" s="198"/>
      <c r="N230" s="199"/>
      <c r="O230" s="199"/>
      <c r="P230" s="199"/>
      <c r="Q230" s="199"/>
      <c r="R230" s="199"/>
      <c r="S230" s="199"/>
      <c r="T230" s="200"/>
      <c r="AT230" s="201" t="s">
        <v>156</v>
      </c>
      <c r="AU230" s="201" t="s">
        <v>85</v>
      </c>
      <c r="AV230" s="13" t="s">
        <v>85</v>
      </c>
      <c r="AW230" s="13" t="s">
        <v>37</v>
      </c>
      <c r="AX230" s="13" t="s">
        <v>75</v>
      </c>
      <c r="AY230" s="201" t="s">
        <v>144</v>
      </c>
    </row>
    <row r="231" spans="1:65" s="13" customFormat="1">
      <c r="B231" s="190"/>
      <c r="C231" s="191"/>
      <c r="D231" s="192" t="s">
        <v>156</v>
      </c>
      <c r="E231" s="193" t="s">
        <v>18</v>
      </c>
      <c r="F231" s="194" t="s">
        <v>340</v>
      </c>
      <c r="G231" s="191"/>
      <c r="H231" s="195">
        <v>2</v>
      </c>
      <c r="I231" s="196"/>
      <c r="J231" s="191"/>
      <c r="K231" s="191"/>
      <c r="L231" s="197"/>
      <c r="M231" s="198"/>
      <c r="N231" s="199"/>
      <c r="O231" s="199"/>
      <c r="P231" s="199"/>
      <c r="Q231" s="199"/>
      <c r="R231" s="199"/>
      <c r="S231" s="199"/>
      <c r="T231" s="200"/>
      <c r="AT231" s="201" t="s">
        <v>156</v>
      </c>
      <c r="AU231" s="201" t="s">
        <v>85</v>
      </c>
      <c r="AV231" s="13" t="s">
        <v>85</v>
      </c>
      <c r="AW231" s="13" t="s">
        <v>37</v>
      </c>
      <c r="AX231" s="13" t="s">
        <v>75</v>
      </c>
      <c r="AY231" s="201" t="s">
        <v>144</v>
      </c>
    </row>
    <row r="232" spans="1:65" s="14" customFormat="1">
      <c r="B232" s="202"/>
      <c r="C232" s="203"/>
      <c r="D232" s="192" t="s">
        <v>156</v>
      </c>
      <c r="E232" s="204" t="s">
        <v>18</v>
      </c>
      <c r="F232" s="205" t="s">
        <v>160</v>
      </c>
      <c r="G232" s="203"/>
      <c r="H232" s="206">
        <v>3</v>
      </c>
      <c r="I232" s="207"/>
      <c r="J232" s="203"/>
      <c r="K232" s="203"/>
      <c r="L232" s="208"/>
      <c r="M232" s="209"/>
      <c r="N232" s="210"/>
      <c r="O232" s="210"/>
      <c r="P232" s="210"/>
      <c r="Q232" s="210"/>
      <c r="R232" s="210"/>
      <c r="S232" s="210"/>
      <c r="T232" s="211"/>
      <c r="AT232" s="212" t="s">
        <v>156</v>
      </c>
      <c r="AU232" s="212" t="s">
        <v>85</v>
      </c>
      <c r="AV232" s="14" t="s">
        <v>152</v>
      </c>
      <c r="AW232" s="14" t="s">
        <v>37</v>
      </c>
      <c r="AX232" s="14" t="s">
        <v>83</v>
      </c>
      <c r="AY232" s="212" t="s">
        <v>144</v>
      </c>
    </row>
    <row r="233" spans="1:65" s="2" customFormat="1" ht="49.15" customHeight="1">
      <c r="A233" s="34"/>
      <c r="B233" s="35"/>
      <c r="C233" s="173" t="s">
        <v>341</v>
      </c>
      <c r="D233" s="173" t="s">
        <v>147</v>
      </c>
      <c r="E233" s="174" t="s">
        <v>342</v>
      </c>
      <c r="F233" s="175" t="s">
        <v>343</v>
      </c>
      <c r="G233" s="176" t="s">
        <v>344</v>
      </c>
      <c r="H233" s="177">
        <v>1.03</v>
      </c>
      <c r="I233" s="178"/>
      <c r="J233" s="177">
        <f>ROUND((ROUND(I233,2))*(ROUND(H233,2)),2)</f>
        <v>0</v>
      </c>
      <c r="K233" s="175" t="s">
        <v>151</v>
      </c>
      <c r="L233" s="39"/>
      <c r="M233" s="179" t="s">
        <v>18</v>
      </c>
      <c r="N233" s="180" t="s">
        <v>46</v>
      </c>
      <c r="O233" s="64"/>
      <c r="P233" s="181">
        <f>O233*H233</f>
        <v>0</v>
      </c>
      <c r="Q233" s="181">
        <v>0</v>
      </c>
      <c r="R233" s="181">
        <f>Q233*H233</f>
        <v>0</v>
      </c>
      <c r="S233" s="181">
        <v>1.95</v>
      </c>
      <c r="T233" s="182">
        <f>S233*H233</f>
        <v>2.0085000000000002</v>
      </c>
      <c r="U233" s="34"/>
      <c r="V233" s="34"/>
      <c r="W233" s="34"/>
      <c r="X233" s="34"/>
      <c r="Y233" s="34"/>
      <c r="Z233" s="34"/>
      <c r="AA233" s="34"/>
      <c r="AB233" s="34"/>
      <c r="AC233" s="34"/>
      <c r="AD233" s="34"/>
      <c r="AE233" s="34"/>
      <c r="AR233" s="183" t="s">
        <v>152</v>
      </c>
      <c r="AT233" s="183" t="s">
        <v>147</v>
      </c>
      <c r="AU233" s="183" t="s">
        <v>85</v>
      </c>
      <c r="AY233" s="17" t="s">
        <v>144</v>
      </c>
      <c r="BE233" s="184">
        <f>IF(N233="základní",J233,0)</f>
        <v>0</v>
      </c>
      <c r="BF233" s="184">
        <f>IF(N233="snížená",J233,0)</f>
        <v>0</v>
      </c>
      <c r="BG233" s="184">
        <f>IF(N233="zákl. přenesená",J233,0)</f>
        <v>0</v>
      </c>
      <c r="BH233" s="184">
        <f>IF(N233="sníž. přenesená",J233,0)</f>
        <v>0</v>
      </c>
      <c r="BI233" s="184">
        <f>IF(N233="nulová",J233,0)</f>
        <v>0</v>
      </c>
      <c r="BJ233" s="17" t="s">
        <v>83</v>
      </c>
      <c r="BK233" s="184">
        <f>ROUND((ROUND(I233,2))*(ROUND(H233,2)),2)</f>
        <v>0</v>
      </c>
      <c r="BL233" s="17" t="s">
        <v>152</v>
      </c>
      <c r="BM233" s="183" t="s">
        <v>345</v>
      </c>
    </row>
    <row r="234" spans="1:65" s="2" customFormat="1">
      <c r="A234" s="34"/>
      <c r="B234" s="35"/>
      <c r="C234" s="36"/>
      <c r="D234" s="185" t="s">
        <v>154</v>
      </c>
      <c r="E234" s="36"/>
      <c r="F234" s="186" t="s">
        <v>346</v>
      </c>
      <c r="G234" s="36"/>
      <c r="H234" s="36"/>
      <c r="I234" s="187"/>
      <c r="J234" s="36"/>
      <c r="K234" s="36"/>
      <c r="L234" s="39"/>
      <c r="M234" s="188"/>
      <c r="N234" s="189"/>
      <c r="O234" s="64"/>
      <c r="P234" s="64"/>
      <c r="Q234" s="64"/>
      <c r="R234" s="64"/>
      <c r="S234" s="64"/>
      <c r="T234" s="65"/>
      <c r="U234" s="34"/>
      <c r="V234" s="34"/>
      <c r="W234" s="34"/>
      <c r="X234" s="34"/>
      <c r="Y234" s="34"/>
      <c r="Z234" s="34"/>
      <c r="AA234" s="34"/>
      <c r="AB234" s="34"/>
      <c r="AC234" s="34"/>
      <c r="AD234" s="34"/>
      <c r="AE234" s="34"/>
      <c r="AT234" s="17" t="s">
        <v>154</v>
      </c>
      <c r="AU234" s="17" t="s">
        <v>85</v>
      </c>
    </row>
    <row r="235" spans="1:65" s="13" customFormat="1">
      <c r="B235" s="190"/>
      <c r="C235" s="191"/>
      <c r="D235" s="192" t="s">
        <v>156</v>
      </c>
      <c r="E235" s="193" t="s">
        <v>18</v>
      </c>
      <c r="F235" s="194" t="s">
        <v>347</v>
      </c>
      <c r="G235" s="191"/>
      <c r="H235" s="195">
        <v>0.51</v>
      </c>
      <c r="I235" s="196"/>
      <c r="J235" s="191"/>
      <c r="K235" s="191"/>
      <c r="L235" s="197"/>
      <c r="M235" s="198"/>
      <c r="N235" s="199"/>
      <c r="O235" s="199"/>
      <c r="P235" s="199"/>
      <c r="Q235" s="199"/>
      <c r="R235" s="199"/>
      <c r="S235" s="199"/>
      <c r="T235" s="200"/>
      <c r="AT235" s="201" t="s">
        <v>156</v>
      </c>
      <c r="AU235" s="201" t="s">
        <v>85</v>
      </c>
      <c r="AV235" s="13" t="s">
        <v>85</v>
      </c>
      <c r="AW235" s="13" t="s">
        <v>37</v>
      </c>
      <c r="AX235" s="13" t="s">
        <v>75</v>
      </c>
      <c r="AY235" s="201" t="s">
        <v>144</v>
      </c>
    </row>
    <row r="236" spans="1:65" s="13" customFormat="1">
      <c r="B236" s="190"/>
      <c r="C236" s="191"/>
      <c r="D236" s="192" t="s">
        <v>156</v>
      </c>
      <c r="E236" s="193" t="s">
        <v>18</v>
      </c>
      <c r="F236" s="194" t="s">
        <v>348</v>
      </c>
      <c r="G236" s="191"/>
      <c r="H236" s="195">
        <v>0.52</v>
      </c>
      <c r="I236" s="196"/>
      <c r="J236" s="191"/>
      <c r="K236" s="191"/>
      <c r="L236" s="197"/>
      <c r="M236" s="198"/>
      <c r="N236" s="199"/>
      <c r="O236" s="199"/>
      <c r="P236" s="199"/>
      <c r="Q236" s="199"/>
      <c r="R236" s="199"/>
      <c r="S236" s="199"/>
      <c r="T236" s="200"/>
      <c r="AT236" s="201" t="s">
        <v>156</v>
      </c>
      <c r="AU236" s="201" t="s">
        <v>85</v>
      </c>
      <c r="AV236" s="13" t="s">
        <v>85</v>
      </c>
      <c r="AW236" s="13" t="s">
        <v>37</v>
      </c>
      <c r="AX236" s="13" t="s">
        <v>75</v>
      </c>
      <c r="AY236" s="201" t="s">
        <v>144</v>
      </c>
    </row>
    <row r="237" spans="1:65" s="14" customFormat="1">
      <c r="B237" s="202"/>
      <c r="C237" s="203"/>
      <c r="D237" s="192" t="s">
        <v>156</v>
      </c>
      <c r="E237" s="204" t="s">
        <v>18</v>
      </c>
      <c r="F237" s="205" t="s">
        <v>160</v>
      </c>
      <c r="G237" s="203"/>
      <c r="H237" s="206">
        <v>1.03</v>
      </c>
      <c r="I237" s="207"/>
      <c r="J237" s="203"/>
      <c r="K237" s="203"/>
      <c r="L237" s="208"/>
      <c r="M237" s="209"/>
      <c r="N237" s="210"/>
      <c r="O237" s="210"/>
      <c r="P237" s="210"/>
      <c r="Q237" s="210"/>
      <c r="R237" s="210"/>
      <c r="S237" s="210"/>
      <c r="T237" s="211"/>
      <c r="AT237" s="212" t="s">
        <v>156</v>
      </c>
      <c r="AU237" s="212" t="s">
        <v>85</v>
      </c>
      <c r="AV237" s="14" t="s">
        <v>152</v>
      </c>
      <c r="AW237" s="14" t="s">
        <v>37</v>
      </c>
      <c r="AX237" s="14" t="s">
        <v>83</v>
      </c>
      <c r="AY237" s="212" t="s">
        <v>144</v>
      </c>
    </row>
    <row r="238" spans="1:65" s="2" customFormat="1" ht="44.25" customHeight="1">
      <c r="A238" s="34"/>
      <c r="B238" s="35"/>
      <c r="C238" s="173" t="s">
        <v>349</v>
      </c>
      <c r="D238" s="173" t="s">
        <v>147</v>
      </c>
      <c r="E238" s="174" t="s">
        <v>350</v>
      </c>
      <c r="F238" s="175" t="s">
        <v>351</v>
      </c>
      <c r="G238" s="176" t="s">
        <v>274</v>
      </c>
      <c r="H238" s="177">
        <v>0.75</v>
      </c>
      <c r="I238" s="178"/>
      <c r="J238" s="177">
        <f>ROUND((ROUND(I238,2))*(ROUND(H238,2)),2)</f>
        <v>0</v>
      </c>
      <c r="K238" s="175" t="s">
        <v>151</v>
      </c>
      <c r="L238" s="39"/>
      <c r="M238" s="179" t="s">
        <v>18</v>
      </c>
      <c r="N238" s="180" t="s">
        <v>46</v>
      </c>
      <c r="O238" s="64"/>
      <c r="P238" s="181">
        <f>O238*H238</f>
        <v>0</v>
      </c>
      <c r="Q238" s="181">
        <v>1.0499999999999999E-3</v>
      </c>
      <c r="R238" s="181">
        <f>Q238*H238</f>
        <v>7.8750000000000001E-4</v>
      </c>
      <c r="S238" s="181">
        <v>6.1999999999999998E-3</v>
      </c>
      <c r="T238" s="182">
        <f>S238*H238</f>
        <v>4.6499999999999996E-3</v>
      </c>
      <c r="U238" s="34"/>
      <c r="V238" s="34"/>
      <c r="W238" s="34"/>
      <c r="X238" s="34"/>
      <c r="Y238" s="34"/>
      <c r="Z238" s="34"/>
      <c r="AA238" s="34"/>
      <c r="AB238" s="34"/>
      <c r="AC238" s="34"/>
      <c r="AD238" s="34"/>
      <c r="AE238" s="34"/>
      <c r="AR238" s="183" t="s">
        <v>152</v>
      </c>
      <c r="AT238" s="183" t="s">
        <v>147</v>
      </c>
      <c r="AU238" s="183" t="s">
        <v>85</v>
      </c>
      <c r="AY238" s="17" t="s">
        <v>144</v>
      </c>
      <c r="BE238" s="184">
        <f>IF(N238="základní",J238,0)</f>
        <v>0</v>
      </c>
      <c r="BF238" s="184">
        <f>IF(N238="snížená",J238,0)</f>
        <v>0</v>
      </c>
      <c r="BG238" s="184">
        <f>IF(N238="zákl. přenesená",J238,0)</f>
        <v>0</v>
      </c>
      <c r="BH238" s="184">
        <f>IF(N238="sníž. přenesená",J238,0)</f>
        <v>0</v>
      </c>
      <c r="BI238" s="184">
        <f>IF(N238="nulová",J238,0)</f>
        <v>0</v>
      </c>
      <c r="BJ238" s="17" t="s">
        <v>83</v>
      </c>
      <c r="BK238" s="184">
        <f>ROUND((ROUND(I238,2))*(ROUND(H238,2)),2)</f>
        <v>0</v>
      </c>
      <c r="BL238" s="17" t="s">
        <v>152</v>
      </c>
      <c r="BM238" s="183" t="s">
        <v>352</v>
      </c>
    </row>
    <row r="239" spans="1:65" s="2" customFormat="1">
      <c r="A239" s="34"/>
      <c r="B239" s="35"/>
      <c r="C239" s="36"/>
      <c r="D239" s="185" t="s">
        <v>154</v>
      </c>
      <c r="E239" s="36"/>
      <c r="F239" s="186" t="s">
        <v>353</v>
      </c>
      <c r="G239" s="36"/>
      <c r="H239" s="36"/>
      <c r="I239" s="187"/>
      <c r="J239" s="36"/>
      <c r="K239" s="36"/>
      <c r="L239" s="39"/>
      <c r="M239" s="188"/>
      <c r="N239" s="189"/>
      <c r="O239" s="64"/>
      <c r="P239" s="64"/>
      <c r="Q239" s="64"/>
      <c r="R239" s="64"/>
      <c r="S239" s="64"/>
      <c r="T239" s="65"/>
      <c r="U239" s="34"/>
      <c r="V239" s="34"/>
      <c r="W239" s="34"/>
      <c r="X239" s="34"/>
      <c r="Y239" s="34"/>
      <c r="Z239" s="34"/>
      <c r="AA239" s="34"/>
      <c r="AB239" s="34"/>
      <c r="AC239" s="34"/>
      <c r="AD239" s="34"/>
      <c r="AE239" s="34"/>
      <c r="AT239" s="17" t="s">
        <v>154</v>
      </c>
      <c r="AU239" s="17" t="s">
        <v>85</v>
      </c>
    </row>
    <row r="240" spans="1:65" s="13" customFormat="1">
      <c r="B240" s="190"/>
      <c r="C240" s="191"/>
      <c r="D240" s="192" t="s">
        <v>156</v>
      </c>
      <c r="E240" s="193" t="s">
        <v>18</v>
      </c>
      <c r="F240" s="194" t="s">
        <v>354</v>
      </c>
      <c r="G240" s="191"/>
      <c r="H240" s="195">
        <v>0.3</v>
      </c>
      <c r="I240" s="196"/>
      <c r="J240" s="191"/>
      <c r="K240" s="191"/>
      <c r="L240" s="197"/>
      <c r="M240" s="198"/>
      <c r="N240" s="199"/>
      <c r="O240" s="199"/>
      <c r="P240" s="199"/>
      <c r="Q240" s="199"/>
      <c r="R240" s="199"/>
      <c r="S240" s="199"/>
      <c r="T240" s="200"/>
      <c r="AT240" s="201" t="s">
        <v>156</v>
      </c>
      <c r="AU240" s="201" t="s">
        <v>85</v>
      </c>
      <c r="AV240" s="13" t="s">
        <v>85</v>
      </c>
      <c r="AW240" s="13" t="s">
        <v>37</v>
      </c>
      <c r="AX240" s="13" t="s">
        <v>75</v>
      </c>
      <c r="AY240" s="201" t="s">
        <v>144</v>
      </c>
    </row>
    <row r="241" spans="1:65" s="13" customFormat="1">
      <c r="B241" s="190"/>
      <c r="C241" s="191"/>
      <c r="D241" s="192" t="s">
        <v>156</v>
      </c>
      <c r="E241" s="193" t="s">
        <v>18</v>
      </c>
      <c r="F241" s="194" t="s">
        <v>355</v>
      </c>
      <c r="G241" s="191"/>
      <c r="H241" s="195">
        <v>0.45</v>
      </c>
      <c r="I241" s="196"/>
      <c r="J241" s="191"/>
      <c r="K241" s="191"/>
      <c r="L241" s="197"/>
      <c r="M241" s="198"/>
      <c r="N241" s="199"/>
      <c r="O241" s="199"/>
      <c r="P241" s="199"/>
      <c r="Q241" s="199"/>
      <c r="R241" s="199"/>
      <c r="S241" s="199"/>
      <c r="T241" s="200"/>
      <c r="AT241" s="201" t="s">
        <v>156</v>
      </c>
      <c r="AU241" s="201" t="s">
        <v>85</v>
      </c>
      <c r="AV241" s="13" t="s">
        <v>85</v>
      </c>
      <c r="AW241" s="13" t="s">
        <v>37</v>
      </c>
      <c r="AX241" s="13" t="s">
        <v>75</v>
      </c>
      <c r="AY241" s="201" t="s">
        <v>144</v>
      </c>
    </row>
    <row r="242" spans="1:65" s="14" customFormat="1">
      <c r="B242" s="202"/>
      <c r="C242" s="203"/>
      <c r="D242" s="192" t="s">
        <v>156</v>
      </c>
      <c r="E242" s="204" t="s">
        <v>18</v>
      </c>
      <c r="F242" s="205" t="s">
        <v>160</v>
      </c>
      <c r="G242" s="203"/>
      <c r="H242" s="206">
        <v>0.75</v>
      </c>
      <c r="I242" s="207"/>
      <c r="J242" s="203"/>
      <c r="K242" s="203"/>
      <c r="L242" s="208"/>
      <c r="M242" s="209"/>
      <c r="N242" s="210"/>
      <c r="O242" s="210"/>
      <c r="P242" s="210"/>
      <c r="Q242" s="210"/>
      <c r="R242" s="210"/>
      <c r="S242" s="210"/>
      <c r="T242" s="211"/>
      <c r="AT242" s="212" t="s">
        <v>156</v>
      </c>
      <c r="AU242" s="212" t="s">
        <v>85</v>
      </c>
      <c r="AV242" s="14" t="s">
        <v>152</v>
      </c>
      <c r="AW242" s="14" t="s">
        <v>37</v>
      </c>
      <c r="AX242" s="14" t="s">
        <v>83</v>
      </c>
      <c r="AY242" s="212" t="s">
        <v>144</v>
      </c>
    </row>
    <row r="243" spans="1:65" s="12" customFormat="1" ht="22.9" customHeight="1">
      <c r="B243" s="157"/>
      <c r="C243" s="158"/>
      <c r="D243" s="159" t="s">
        <v>74</v>
      </c>
      <c r="E243" s="171" t="s">
        <v>356</v>
      </c>
      <c r="F243" s="171" t="s">
        <v>357</v>
      </c>
      <c r="G243" s="158"/>
      <c r="H243" s="158"/>
      <c r="I243" s="161"/>
      <c r="J243" s="172">
        <f>BK243</f>
        <v>0</v>
      </c>
      <c r="K243" s="158"/>
      <c r="L243" s="163"/>
      <c r="M243" s="164"/>
      <c r="N243" s="165"/>
      <c r="O243" s="165"/>
      <c r="P243" s="166">
        <f>SUM(P244:P254)</f>
        <v>0</v>
      </c>
      <c r="Q243" s="165"/>
      <c r="R243" s="166">
        <f>SUM(R244:R254)</f>
        <v>0</v>
      </c>
      <c r="S243" s="165"/>
      <c r="T243" s="167">
        <f>SUM(T244:T254)</f>
        <v>0</v>
      </c>
      <c r="AR243" s="168" t="s">
        <v>83</v>
      </c>
      <c r="AT243" s="169" t="s">
        <v>74</v>
      </c>
      <c r="AU243" s="169" t="s">
        <v>83</v>
      </c>
      <c r="AY243" s="168" t="s">
        <v>144</v>
      </c>
      <c r="BK243" s="170">
        <f>SUM(BK244:BK254)</f>
        <v>0</v>
      </c>
    </row>
    <row r="244" spans="1:65" s="2" customFormat="1" ht="37.9" customHeight="1">
      <c r="A244" s="34"/>
      <c r="B244" s="35"/>
      <c r="C244" s="173" t="s">
        <v>358</v>
      </c>
      <c r="D244" s="173" t="s">
        <v>147</v>
      </c>
      <c r="E244" s="174" t="s">
        <v>359</v>
      </c>
      <c r="F244" s="175" t="s">
        <v>360</v>
      </c>
      <c r="G244" s="176" t="s">
        <v>361</v>
      </c>
      <c r="H244" s="177">
        <v>20.99</v>
      </c>
      <c r="I244" s="178"/>
      <c r="J244" s="177">
        <f>ROUND((ROUND(I244,2))*(ROUND(H244,2)),2)</f>
        <v>0</v>
      </c>
      <c r="K244" s="175" t="s">
        <v>151</v>
      </c>
      <c r="L244" s="39"/>
      <c r="M244" s="179" t="s">
        <v>18</v>
      </c>
      <c r="N244" s="180" t="s">
        <v>46</v>
      </c>
      <c r="O244" s="64"/>
      <c r="P244" s="181">
        <f>O244*H244</f>
        <v>0</v>
      </c>
      <c r="Q244" s="181">
        <v>0</v>
      </c>
      <c r="R244" s="181">
        <f>Q244*H244</f>
        <v>0</v>
      </c>
      <c r="S244" s="181">
        <v>0</v>
      </c>
      <c r="T244" s="182">
        <f>S244*H244</f>
        <v>0</v>
      </c>
      <c r="U244" s="34"/>
      <c r="V244" s="34"/>
      <c r="W244" s="34"/>
      <c r="X244" s="34"/>
      <c r="Y244" s="34"/>
      <c r="Z244" s="34"/>
      <c r="AA244" s="34"/>
      <c r="AB244" s="34"/>
      <c r="AC244" s="34"/>
      <c r="AD244" s="34"/>
      <c r="AE244" s="34"/>
      <c r="AR244" s="183" t="s">
        <v>152</v>
      </c>
      <c r="AT244" s="183" t="s">
        <v>147</v>
      </c>
      <c r="AU244" s="183" t="s">
        <v>85</v>
      </c>
      <c r="AY244" s="17" t="s">
        <v>144</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152</v>
      </c>
      <c r="BM244" s="183" t="s">
        <v>362</v>
      </c>
    </row>
    <row r="245" spans="1:65" s="2" customFormat="1">
      <c r="A245" s="34"/>
      <c r="B245" s="35"/>
      <c r="C245" s="36"/>
      <c r="D245" s="185" t="s">
        <v>154</v>
      </c>
      <c r="E245" s="36"/>
      <c r="F245" s="186" t="s">
        <v>363</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154</v>
      </c>
      <c r="AU245" s="17" t="s">
        <v>85</v>
      </c>
    </row>
    <row r="246" spans="1:65" s="2" customFormat="1" ht="62.65" customHeight="1">
      <c r="A246" s="34"/>
      <c r="B246" s="35"/>
      <c r="C246" s="173" t="s">
        <v>364</v>
      </c>
      <c r="D246" s="173" t="s">
        <v>147</v>
      </c>
      <c r="E246" s="174" t="s">
        <v>365</v>
      </c>
      <c r="F246" s="175" t="s">
        <v>366</v>
      </c>
      <c r="G246" s="176" t="s">
        <v>361</v>
      </c>
      <c r="H246" s="177">
        <v>20.99</v>
      </c>
      <c r="I246" s="178"/>
      <c r="J246" s="177">
        <f>ROUND((ROUND(I246,2))*(ROUND(H246,2)),2)</f>
        <v>0</v>
      </c>
      <c r="K246" s="175" t="s">
        <v>151</v>
      </c>
      <c r="L246" s="39"/>
      <c r="M246" s="179" t="s">
        <v>18</v>
      </c>
      <c r="N246" s="180" t="s">
        <v>46</v>
      </c>
      <c r="O246" s="64"/>
      <c r="P246" s="181">
        <f>O246*H246</f>
        <v>0</v>
      </c>
      <c r="Q246" s="181">
        <v>0</v>
      </c>
      <c r="R246" s="181">
        <f>Q246*H246</f>
        <v>0</v>
      </c>
      <c r="S246" s="181">
        <v>0</v>
      </c>
      <c r="T246" s="182">
        <f>S246*H246</f>
        <v>0</v>
      </c>
      <c r="U246" s="34"/>
      <c r="V246" s="34"/>
      <c r="W246" s="34"/>
      <c r="X246" s="34"/>
      <c r="Y246" s="34"/>
      <c r="Z246" s="34"/>
      <c r="AA246" s="34"/>
      <c r="AB246" s="34"/>
      <c r="AC246" s="34"/>
      <c r="AD246" s="34"/>
      <c r="AE246" s="34"/>
      <c r="AR246" s="183" t="s">
        <v>152</v>
      </c>
      <c r="AT246" s="183" t="s">
        <v>147</v>
      </c>
      <c r="AU246" s="183" t="s">
        <v>85</v>
      </c>
      <c r="AY246" s="17" t="s">
        <v>144</v>
      </c>
      <c r="BE246" s="184">
        <f>IF(N246="základní",J246,0)</f>
        <v>0</v>
      </c>
      <c r="BF246" s="184">
        <f>IF(N246="snížená",J246,0)</f>
        <v>0</v>
      </c>
      <c r="BG246" s="184">
        <f>IF(N246="zákl. přenesená",J246,0)</f>
        <v>0</v>
      </c>
      <c r="BH246" s="184">
        <f>IF(N246="sníž. přenesená",J246,0)</f>
        <v>0</v>
      </c>
      <c r="BI246" s="184">
        <f>IF(N246="nulová",J246,0)</f>
        <v>0</v>
      </c>
      <c r="BJ246" s="17" t="s">
        <v>83</v>
      </c>
      <c r="BK246" s="184">
        <f>ROUND((ROUND(I246,2))*(ROUND(H246,2)),2)</f>
        <v>0</v>
      </c>
      <c r="BL246" s="17" t="s">
        <v>152</v>
      </c>
      <c r="BM246" s="183" t="s">
        <v>367</v>
      </c>
    </row>
    <row r="247" spans="1:65" s="2" customFormat="1">
      <c r="A247" s="34"/>
      <c r="B247" s="35"/>
      <c r="C247" s="36"/>
      <c r="D247" s="185" t="s">
        <v>154</v>
      </c>
      <c r="E247" s="36"/>
      <c r="F247" s="186" t="s">
        <v>368</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154</v>
      </c>
      <c r="AU247" s="17" t="s">
        <v>85</v>
      </c>
    </row>
    <row r="248" spans="1:65" s="2" customFormat="1" ht="44.25" customHeight="1">
      <c r="A248" s="34"/>
      <c r="B248" s="35"/>
      <c r="C248" s="173" t="s">
        <v>369</v>
      </c>
      <c r="D248" s="173" t="s">
        <v>147</v>
      </c>
      <c r="E248" s="174" t="s">
        <v>370</v>
      </c>
      <c r="F248" s="175" t="s">
        <v>371</v>
      </c>
      <c r="G248" s="176" t="s">
        <v>361</v>
      </c>
      <c r="H248" s="177">
        <v>314.85000000000002</v>
      </c>
      <c r="I248" s="178"/>
      <c r="J248" s="177">
        <f>ROUND((ROUND(I248,2))*(ROUND(H248,2)),2)</f>
        <v>0</v>
      </c>
      <c r="K248" s="175" t="s">
        <v>151</v>
      </c>
      <c r="L248" s="39"/>
      <c r="M248" s="179" t="s">
        <v>18</v>
      </c>
      <c r="N248" s="180" t="s">
        <v>46</v>
      </c>
      <c r="O248" s="64"/>
      <c r="P248" s="181">
        <f>O248*H248</f>
        <v>0</v>
      </c>
      <c r="Q248" s="181">
        <v>0</v>
      </c>
      <c r="R248" s="181">
        <f>Q248*H248</f>
        <v>0</v>
      </c>
      <c r="S248" s="181">
        <v>0</v>
      </c>
      <c r="T248" s="182">
        <f>S248*H248</f>
        <v>0</v>
      </c>
      <c r="U248" s="34"/>
      <c r="V248" s="34"/>
      <c r="W248" s="34"/>
      <c r="X248" s="34"/>
      <c r="Y248" s="34"/>
      <c r="Z248" s="34"/>
      <c r="AA248" s="34"/>
      <c r="AB248" s="34"/>
      <c r="AC248" s="34"/>
      <c r="AD248" s="34"/>
      <c r="AE248" s="34"/>
      <c r="AR248" s="183" t="s">
        <v>152</v>
      </c>
      <c r="AT248" s="183" t="s">
        <v>147</v>
      </c>
      <c r="AU248" s="183" t="s">
        <v>85</v>
      </c>
      <c r="AY248" s="17" t="s">
        <v>144</v>
      </c>
      <c r="BE248" s="184">
        <f>IF(N248="základní",J248,0)</f>
        <v>0</v>
      </c>
      <c r="BF248" s="184">
        <f>IF(N248="snížená",J248,0)</f>
        <v>0</v>
      </c>
      <c r="BG248" s="184">
        <f>IF(N248="zákl. přenesená",J248,0)</f>
        <v>0</v>
      </c>
      <c r="BH248" s="184">
        <f>IF(N248="sníž. přenesená",J248,0)</f>
        <v>0</v>
      </c>
      <c r="BI248" s="184">
        <f>IF(N248="nulová",J248,0)</f>
        <v>0</v>
      </c>
      <c r="BJ248" s="17" t="s">
        <v>83</v>
      </c>
      <c r="BK248" s="184">
        <f>ROUND((ROUND(I248,2))*(ROUND(H248,2)),2)</f>
        <v>0</v>
      </c>
      <c r="BL248" s="17" t="s">
        <v>152</v>
      </c>
      <c r="BM248" s="183" t="s">
        <v>372</v>
      </c>
    </row>
    <row r="249" spans="1:65" s="2" customFormat="1">
      <c r="A249" s="34"/>
      <c r="B249" s="35"/>
      <c r="C249" s="36"/>
      <c r="D249" s="185" t="s">
        <v>154</v>
      </c>
      <c r="E249" s="36"/>
      <c r="F249" s="186" t="s">
        <v>373</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154</v>
      </c>
      <c r="AU249" s="17" t="s">
        <v>85</v>
      </c>
    </row>
    <row r="250" spans="1:65" s="13" customFormat="1">
      <c r="B250" s="190"/>
      <c r="C250" s="191"/>
      <c r="D250" s="192" t="s">
        <v>156</v>
      </c>
      <c r="E250" s="191"/>
      <c r="F250" s="194" t="s">
        <v>374</v>
      </c>
      <c r="G250" s="191"/>
      <c r="H250" s="195">
        <v>314.85000000000002</v>
      </c>
      <c r="I250" s="196"/>
      <c r="J250" s="191"/>
      <c r="K250" s="191"/>
      <c r="L250" s="197"/>
      <c r="M250" s="198"/>
      <c r="N250" s="199"/>
      <c r="O250" s="199"/>
      <c r="P250" s="199"/>
      <c r="Q250" s="199"/>
      <c r="R250" s="199"/>
      <c r="S250" s="199"/>
      <c r="T250" s="200"/>
      <c r="AT250" s="201" t="s">
        <v>156</v>
      </c>
      <c r="AU250" s="201" t="s">
        <v>85</v>
      </c>
      <c r="AV250" s="13" t="s">
        <v>85</v>
      </c>
      <c r="AW250" s="13" t="s">
        <v>4</v>
      </c>
      <c r="AX250" s="13" t="s">
        <v>83</v>
      </c>
      <c r="AY250" s="201" t="s">
        <v>144</v>
      </c>
    </row>
    <row r="251" spans="1:65" s="2" customFormat="1" ht="37.9" customHeight="1">
      <c r="A251" s="34"/>
      <c r="B251" s="35"/>
      <c r="C251" s="173" t="s">
        <v>375</v>
      </c>
      <c r="D251" s="173" t="s">
        <v>147</v>
      </c>
      <c r="E251" s="174" t="s">
        <v>376</v>
      </c>
      <c r="F251" s="175" t="s">
        <v>377</v>
      </c>
      <c r="G251" s="176" t="s">
        <v>361</v>
      </c>
      <c r="H251" s="177">
        <v>20.99</v>
      </c>
      <c r="I251" s="178"/>
      <c r="J251" s="177">
        <f>ROUND((ROUND(I251,2))*(ROUND(H251,2)),2)</f>
        <v>0</v>
      </c>
      <c r="K251" s="175" t="s">
        <v>151</v>
      </c>
      <c r="L251" s="39"/>
      <c r="M251" s="179" t="s">
        <v>18</v>
      </c>
      <c r="N251" s="180" t="s">
        <v>46</v>
      </c>
      <c r="O251" s="64"/>
      <c r="P251" s="181">
        <f>O251*H251</f>
        <v>0</v>
      </c>
      <c r="Q251" s="181">
        <v>0</v>
      </c>
      <c r="R251" s="181">
        <f>Q251*H251</f>
        <v>0</v>
      </c>
      <c r="S251" s="181">
        <v>0</v>
      </c>
      <c r="T251" s="182">
        <f>S251*H251</f>
        <v>0</v>
      </c>
      <c r="U251" s="34"/>
      <c r="V251" s="34"/>
      <c r="W251" s="34"/>
      <c r="X251" s="34"/>
      <c r="Y251" s="34"/>
      <c r="Z251" s="34"/>
      <c r="AA251" s="34"/>
      <c r="AB251" s="34"/>
      <c r="AC251" s="34"/>
      <c r="AD251" s="34"/>
      <c r="AE251" s="34"/>
      <c r="AR251" s="183" t="s">
        <v>152</v>
      </c>
      <c r="AT251" s="183" t="s">
        <v>147</v>
      </c>
      <c r="AU251" s="183" t="s">
        <v>85</v>
      </c>
      <c r="AY251" s="17" t="s">
        <v>144</v>
      </c>
      <c r="BE251" s="184">
        <f>IF(N251="základní",J251,0)</f>
        <v>0</v>
      </c>
      <c r="BF251" s="184">
        <f>IF(N251="snížená",J251,0)</f>
        <v>0</v>
      </c>
      <c r="BG251" s="184">
        <f>IF(N251="zákl. přenesená",J251,0)</f>
        <v>0</v>
      </c>
      <c r="BH251" s="184">
        <f>IF(N251="sníž. přenesená",J251,0)</f>
        <v>0</v>
      </c>
      <c r="BI251" s="184">
        <f>IF(N251="nulová",J251,0)</f>
        <v>0</v>
      </c>
      <c r="BJ251" s="17" t="s">
        <v>83</v>
      </c>
      <c r="BK251" s="184">
        <f>ROUND((ROUND(I251,2))*(ROUND(H251,2)),2)</f>
        <v>0</v>
      </c>
      <c r="BL251" s="17" t="s">
        <v>152</v>
      </c>
      <c r="BM251" s="183" t="s">
        <v>378</v>
      </c>
    </row>
    <row r="252" spans="1:65" s="2" customFormat="1">
      <c r="A252" s="34"/>
      <c r="B252" s="35"/>
      <c r="C252" s="36"/>
      <c r="D252" s="185" t="s">
        <v>154</v>
      </c>
      <c r="E252" s="36"/>
      <c r="F252" s="186" t="s">
        <v>379</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154</v>
      </c>
      <c r="AU252" s="17" t="s">
        <v>85</v>
      </c>
    </row>
    <row r="253" spans="1:65" s="2" customFormat="1" ht="44.25" customHeight="1">
      <c r="A253" s="34"/>
      <c r="B253" s="35"/>
      <c r="C253" s="173" t="s">
        <v>380</v>
      </c>
      <c r="D253" s="173" t="s">
        <v>147</v>
      </c>
      <c r="E253" s="174" t="s">
        <v>381</v>
      </c>
      <c r="F253" s="175" t="s">
        <v>382</v>
      </c>
      <c r="G253" s="176" t="s">
        <v>361</v>
      </c>
      <c r="H253" s="177">
        <v>20.99</v>
      </c>
      <c r="I253" s="178"/>
      <c r="J253" s="177">
        <f>ROUND((ROUND(I253,2))*(ROUND(H253,2)),2)</f>
        <v>0</v>
      </c>
      <c r="K253" s="175" t="s">
        <v>151</v>
      </c>
      <c r="L253" s="39"/>
      <c r="M253" s="179" t="s">
        <v>18</v>
      </c>
      <c r="N253" s="180" t="s">
        <v>46</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152</v>
      </c>
      <c r="AT253" s="183" t="s">
        <v>147</v>
      </c>
      <c r="AU253" s="183" t="s">
        <v>85</v>
      </c>
      <c r="AY253" s="17" t="s">
        <v>144</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152</v>
      </c>
      <c r="BM253" s="183" t="s">
        <v>383</v>
      </c>
    </row>
    <row r="254" spans="1:65" s="2" customFormat="1">
      <c r="A254" s="34"/>
      <c r="B254" s="35"/>
      <c r="C254" s="36"/>
      <c r="D254" s="185" t="s">
        <v>154</v>
      </c>
      <c r="E254" s="36"/>
      <c r="F254" s="186" t="s">
        <v>384</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154</v>
      </c>
      <c r="AU254" s="17" t="s">
        <v>85</v>
      </c>
    </row>
    <row r="255" spans="1:65" s="12" customFormat="1" ht="22.9" customHeight="1">
      <c r="B255" s="157"/>
      <c r="C255" s="158"/>
      <c r="D255" s="159" t="s">
        <v>74</v>
      </c>
      <c r="E255" s="171" t="s">
        <v>385</v>
      </c>
      <c r="F255" s="171" t="s">
        <v>386</v>
      </c>
      <c r="G255" s="158"/>
      <c r="H255" s="158"/>
      <c r="I255" s="161"/>
      <c r="J255" s="172">
        <f>BK255</f>
        <v>0</v>
      </c>
      <c r="K255" s="158"/>
      <c r="L255" s="163"/>
      <c r="M255" s="164"/>
      <c r="N255" s="165"/>
      <c r="O255" s="165"/>
      <c r="P255" s="166">
        <f>SUM(P256:P257)</f>
        <v>0</v>
      </c>
      <c r="Q255" s="165"/>
      <c r="R255" s="166">
        <f>SUM(R256:R257)</f>
        <v>0</v>
      </c>
      <c r="S255" s="165"/>
      <c r="T255" s="167">
        <f>SUM(T256:T257)</f>
        <v>0</v>
      </c>
      <c r="AR255" s="168" t="s">
        <v>83</v>
      </c>
      <c r="AT255" s="169" t="s">
        <v>74</v>
      </c>
      <c r="AU255" s="169" t="s">
        <v>83</v>
      </c>
      <c r="AY255" s="168" t="s">
        <v>144</v>
      </c>
      <c r="BK255" s="170">
        <f>SUM(BK256:BK257)</f>
        <v>0</v>
      </c>
    </row>
    <row r="256" spans="1:65" s="2" customFormat="1" ht="55.5" customHeight="1">
      <c r="A256" s="34"/>
      <c r="B256" s="35"/>
      <c r="C256" s="173" t="s">
        <v>387</v>
      </c>
      <c r="D256" s="173" t="s">
        <v>147</v>
      </c>
      <c r="E256" s="174" t="s">
        <v>388</v>
      </c>
      <c r="F256" s="175" t="s">
        <v>389</v>
      </c>
      <c r="G256" s="176" t="s">
        <v>361</v>
      </c>
      <c r="H256" s="177">
        <v>6.69</v>
      </c>
      <c r="I256" s="178"/>
      <c r="J256" s="177">
        <f>ROUND((ROUND(I256,2))*(ROUND(H256,2)),2)</f>
        <v>0</v>
      </c>
      <c r="K256" s="175" t="s">
        <v>151</v>
      </c>
      <c r="L256" s="39"/>
      <c r="M256" s="179" t="s">
        <v>18</v>
      </c>
      <c r="N256" s="180" t="s">
        <v>46</v>
      </c>
      <c r="O256" s="64"/>
      <c r="P256" s="181">
        <f>O256*H256</f>
        <v>0</v>
      </c>
      <c r="Q256" s="181">
        <v>0</v>
      </c>
      <c r="R256" s="181">
        <f>Q256*H256</f>
        <v>0</v>
      </c>
      <c r="S256" s="181">
        <v>0</v>
      </c>
      <c r="T256" s="182">
        <f>S256*H256</f>
        <v>0</v>
      </c>
      <c r="U256" s="34"/>
      <c r="V256" s="34"/>
      <c r="W256" s="34"/>
      <c r="X256" s="34"/>
      <c r="Y256" s="34"/>
      <c r="Z256" s="34"/>
      <c r="AA256" s="34"/>
      <c r="AB256" s="34"/>
      <c r="AC256" s="34"/>
      <c r="AD256" s="34"/>
      <c r="AE256" s="34"/>
      <c r="AR256" s="183" t="s">
        <v>152</v>
      </c>
      <c r="AT256" s="183" t="s">
        <v>147</v>
      </c>
      <c r="AU256" s="183" t="s">
        <v>85</v>
      </c>
      <c r="AY256" s="17" t="s">
        <v>144</v>
      </c>
      <c r="BE256" s="184">
        <f>IF(N256="základní",J256,0)</f>
        <v>0</v>
      </c>
      <c r="BF256" s="184">
        <f>IF(N256="snížená",J256,0)</f>
        <v>0</v>
      </c>
      <c r="BG256" s="184">
        <f>IF(N256="zákl. přenesená",J256,0)</f>
        <v>0</v>
      </c>
      <c r="BH256" s="184">
        <f>IF(N256="sníž. přenesená",J256,0)</f>
        <v>0</v>
      </c>
      <c r="BI256" s="184">
        <f>IF(N256="nulová",J256,0)</f>
        <v>0</v>
      </c>
      <c r="BJ256" s="17" t="s">
        <v>83</v>
      </c>
      <c r="BK256" s="184">
        <f>ROUND((ROUND(I256,2))*(ROUND(H256,2)),2)</f>
        <v>0</v>
      </c>
      <c r="BL256" s="17" t="s">
        <v>152</v>
      </c>
      <c r="BM256" s="183" t="s">
        <v>390</v>
      </c>
    </row>
    <row r="257" spans="1:65" s="2" customFormat="1">
      <c r="A257" s="34"/>
      <c r="B257" s="35"/>
      <c r="C257" s="36"/>
      <c r="D257" s="185" t="s">
        <v>154</v>
      </c>
      <c r="E257" s="36"/>
      <c r="F257" s="186" t="s">
        <v>391</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154</v>
      </c>
      <c r="AU257" s="17" t="s">
        <v>85</v>
      </c>
    </row>
    <row r="258" spans="1:65" s="12" customFormat="1" ht="25.9" customHeight="1">
      <c r="B258" s="157"/>
      <c r="C258" s="158"/>
      <c r="D258" s="159" t="s">
        <v>74</v>
      </c>
      <c r="E258" s="160" t="s">
        <v>392</v>
      </c>
      <c r="F258" s="160" t="s">
        <v>393</v>
      </c>
      <c r="G258" s="158"/>
      <c r="H258" s="158"/>
      <c r="I258" s="161"/>
      <c r="J258" s="162">
        <f>BK258</f>
        <v>0</v>
      </c>
      <c r="K258" s="158"/>
      <c r="L258" s="163"/>
      <c r="M258" s="164"/>
      <c r="N258" s="165"/>
      <c r="O258" s="165"/>
      <c r="P258" s="166">
        <f>P259+P270+P324+P359+P376+P391</f>
        <v>0</v>
      </c>
      <c r="Q258" s="165"/>
      <c r="R258" s="166">
        <f>R259+R270+R324+R359+R376+R391</f>
        <v>5.7146199000000006</v>
      </c>
      <c r="S258" s="165"/>
      <c r="T258" s="167">
        <f>T259+T270+T324+T359+T376+T391</f>
        <v>9.5365949999999984</v>
      </c>
      <c r="AR258" s="168" t="s">
        <v>85</v>
      </c>
      <c r="AT258" s="169" t="s">
        <v>74</v>
      </c>
      <c r="AU258" s="169" t="s">
        <v>75</v>
      </c>
      <c r="AY258" s="168" t="s">
        <v>144</v>
      </c>
      <c r="BK258" s="170">
        <f>BK259+BK270+BK324+BK359+BK376+BK391</f>
        <v>0</v>
      </c>
    </row>
    <row r="259" spans="1:65" s="12" customFormat="1" ht="22.9" customHeight="1">
      <c r="B259" s="157"/>
      <c r="C259" s="158"/>
      <c r="D259" s="159" t="s">
        <v>74</v>
      </c>
      <c r="E259" s="171" t="s">
        <v>394</v>
      </c>
      <c r="F259" s="171" t="s">
        <v>395</v>
      </c>
      <c r="G259" s="158"/>
      <c r="H259" s="158"/>
      <c r="I259" s="161"/>
      <c r="J259" s="172">
        <f>BK259</f>
        <v>0</v>
      </c>
      <c r="K259" s="158"/>
      <c r="L259" s="163"/>
      <c r="M259" s="164"/>
      <c r="N259" s="165"/>
      <c r="O259" s="165"/>
      <c r="P259" s="166">
        <f>SUM(P260:P269)</f>
        <v>0</v>
      </c>
      <c r="Q259" s="165"/>
      <c r="R259" s="166">
        <f>SUM(R260:R269)</f>
        <v>1.7600000000000001E-3</v>
      </c>
      <c r="S259" s="165"/>
      <c r="T259" s="167">
        <f>SUM(T260:T269)</f>
        <v>0</v>
      </c>
      <c r="AR259" s="168" t="s">
        <v>85</v>
      </c>
      <c r="AT259" s="169" t="s">
        <v>74</v>
      </c>
      <c r="AU259" s="169" t="s">
        <v>83</v>
      </c>
      <c r="AY259" s="168" t="s">
        <v>144</v>
      </c>
      <c r="BK259" s="170">
        <f>SUM(BK260:BK269)</f>
        <v>0</v>
      </c>
    </row>
    <row r="260" spans="1:65" s="2" customFormat="1" ht="33" customHeight="1">
      <c r="A260" s="34"/>
      <c r="B260" s="35"/>
      <c r="C260" s="173" t="s">
        <v>396</v>
      </c>
      <c r="D260" s="173" t="s">
        <v>147</v>
      </c>
      <c r="E260" s="174" t="s">
        <v>397</v>
      </c>
      <c r="F260" s="175" t="s">
        <v>398</v>
      </c>
      <c r="G260" s="176" t="s">
        <v>150</v>
      </c>
      <c r="H260" s="177">
        <v>1</v>
      </c>
      <c r="I260" s="178"/>
      <c r="J260" s="177">
        <f>ROUND((ROUND(I260,2))*(ROUND(H260,2)),2)</f>
        <v>0</v>
      </c>
      <c r="K260" s="175" t="s">
        <v>275</v>
      </c>
      <c r="L260" s="39"/>
      <c r="M260" s="179" t="s">
        <v>18</v>
      </c>
      <c r="N260" s="180" t="s">
        <v>46</v>
      </c>
      <c r="O260" s="64"/>
      <c r="P260" s="181">
        <f>O260*H260</f>
        <v>0</v>
      </c>
      <c r="Q260" s="181">
        <v>6.0000000000000002E-5</v>
      </c>
      <c r="R260" s="181">
        <f>Q260*H260</f>
        <v>6.0000000000000002E-5</v>
      </c>
      <c r="S260" s="181">
        <v>0</v>
      </c>
      <c r="T260" s="182">
        <f>S260*H260</f>
        <v>0</v>
      </c>
      <c r="U260" s="34"/>
      <c r="V260" s="34"/>
      <c r="W260" s="34"/>
      <c r="X260" s="34"/>
      <c r="Y260" s="34"/>
      <c r="Z260" s="34"/>
      <c r="AA260" s="34"/>
      <c r="AB260" s="34"/>
      <c r="AC260" s="34"/>
      <c r="AD260" s="34"/>
      <c r="AE260" s="34"/>
      <c r="AR260" s="183" t="s">
        <v>271</v>
      </c>
      <c r="AT260" s="183" t="s">
        <v>147</v>
      </c>
      <c r="AU260" s="183" t="s">
        <v>85</v>
      </c>
      <c r="AY260" s="17" t="s">
        <v>144</v>
      </c>
      <c r="BE260" s="184">
        <f>IF(N260="základní",J260,0)</f>
        <v>0</v>
      </c>
      <c r="BF260" s="184">
        <f>IF(N260="snížená",J260,0)</f>
        <v>0</v>
      </c>
      <c r="BG260" s="184">
        <f>IF(N260="zákl. přenesená",J260,0)</f>
        <v>0</v>
      </c>
      <c r="BH260" s="184">
        <f>IF(N260="sníž. přenesená",J260,0)</f>
        <v>0</v>
      </c>
      <c r="BI260" s="184">
        <f>IF(N260="nulová",J260,0)</f>
        <v>0</v>
      </c>
      <c r="BJ260" s="17" t="s">
        <v>83</v>
      </c>
      <c r="BK260" s="184">
        <f>ROUND((ROUND(I260,2))*(ROUND(H260,2)),2)</f>
        <v>0</v>
      </c>
      <c r="BL260" s="17" t="s">
        <v>271</v>
      </c>
      <c r="BM260" s="183" t="s">
        <v>399</v>
      </c>
    </row>
    <row r="261" spans="1:65" s="13" customFormat="1">
      <c r="B261" s="190"/>
      <c r="C261" s="191"/>
      <c r="D261" s="192" t="s">
        <v>156</v>
      </c>
      <c r="E261" s="193" t="s">
        <v>18</v>
      </c>
      <c r="F261" s="194" t="s">
        <v>400</v>
      </c>
      <c r="G261" s="191"/>
      <c r="H261" s="195">
        <v>1</v>
      </c>
      <c r="I261" s="196"/>
      <c r="J261" s="191"/>
      <c r="K261" s="191"/>
      <c r="L261" s="197"/>
      <c r="M261" s="198"/>
      <c r="N261" s="199"/>
      <c r="O261" s="199"/>
      <c r="P261" s="199"/>
      <c r="Q261" s="199"/>
      <c r="R261" s="199"/>
      <c r="S261" s="199"/>
      <c r="T261" s="200"/>
      <c r="AT261" s="201" t="s">
        <v>156</v>
      </c>
      <c r="AU261" s="201" t="s">
        <v>85</v>
      </c>
      <c r="AV261" s="13" t="s">
        <v>85</v>
      </c>
      <c r="AW261" s="13" t="s">
        <v>37</v>
      </c>
      <c r="AX261" s="13" t="s">
        <v>83</v>
      </c>
      <c r="AY261" s="201" t="s">
        <v>144</v>
      </c>
    </row>
    <row r="262" spans="1:65" s="2" customFormat="1" ht="33" customHeight="1">
      <c r="A262" s="34"/>
      <c r="B262" s="35"/>
      <c r="C262" s="173" t="s">
        <v>401</v>
      </c>
      <c r="D262" s="173" t="s">
        <v>147</v>
      </c>
      <c r="E262" s="174" t="s">
        <v>402</v>
      </c>
      <c r="F262" s="175" t="s">
        <v>403</v>
      </c>
      <c r="G262" s="176" t="s">
        <v>150</v>
      </c>
      <c r="H262" s="177">
        <v>10</v>
      </c>
      <c r="I262" s="178"/>
      <c r="J262" s="177">
        <f>ROUND((ROUND(I262,2))*(ROUND(H262,2)),2)</f>
        <v>0</v>
      </c>
      <c r="K262" s="175" t="s">
        <v>275</v>
      </c>
      <c r="L262" s="39"/>
      <c r="M262" s="179" t="s">
        <v>18</v>
      </c>
      <c r="N262" s="180" t="s">
        <v>46</v>
      </c>
      <c r="O262" s="64"/>
      <c r="P262" s="181">
        <f>O262*H262</f>
        <v>0</v>
      </c>
      <c r="Q262" s="181">
        <v>1.7000000000000001E-4</v>
      </c>
      <c r="R262" s="181">
        <f>Q262*H262</f>
        <v>1.7000000000000001E-3</v>
      </c>
      <c r="S262" s="181">
        <v>0</v>
      </c>
      <c r="T262" s="182">
        <f>S262*H262</f>
        <v>0</v>
      </c>
      <c r="U262" s="34"/>
      <c r="V262" s="34"/>
      <c r="W262" s="34"/>
      <c r="X262" s="34"/>
      <c r="Y262" s="34"/>
      <c r="Z262" s="34"/>
      <c r="AA262" s="34"/>
      <c r="AB262" s="34"/>
      <c r="AC262" s="34"/>
      <c r="AD262" s="34"/>
      <c r="AE262" s="34"/>
      <c r="AR262" s="183" t="s">
        <v>271</v>
      </c>
      <c r="AT262" s="183" t="s">
        <v>147</v>
      </c>
      <c r="AU262" s="183" t="s">
        <v>85</v>
      </c>
      <c r="AY262" s="17" t="s">
        <v>144</v>
      </c>
      <c r="BE262" s="184">
        <f>IF(N262="základní",J262,0)</f>
        <v>0</v>
      </c>
      <c r="BF262" s="184">
        <f>IF(N262="snížená",J262,0)</f>
        <v>0</v>
      </c>
      <c r="BG262" s="184">
        <f>IF(N262="zákl. přenesená",J262,0)</f>
        <v>0</v>
      </c>
      <c r="BH262" s="184">
        <f>IF(N262="sníž. přenesená",J262,0)</f>
        <v>0</v>
      </c>
      <c r="BI262" s="184">
        <f>IF(N262="nulová",J262,0)</f>
        <v>0</v>
      </c>
      <c r="BJ262" s="17" t="s">
        <v>83</v>
      </c>
      <c r="BK262" s="184">
        <f>ROUND((ROUND(I262,2))*(ROUND(H262,2)),2)</f>
        <v>0</v>
      </c>
      <c r="BL262" s="17" t="s">
        <v>271</v>
      </c>
      <c r="BM262" s="183" t="s">
        <v>404</v>
      </c>
    </row>
    <row r="263" spans="1:65" s="13" customFormat="1">
      <c r="B263" s="190"/>
      <c r="C263" s="191"/>
      <c r="D263" s="192" t="s">
        <v>156</v>
      </c>
      <c r="E263" s="193" t="s">
        <v>18</v>
      </c>
      <c r="F263" s="194" t="s">
        <v>325</v>
      </c>
      <c r="G263" s="191"/>
      <c r="H263" s="195">
        <v>3</v>
      </c>
      <c r="I263" s="196"/>
      <c r="J263" s="191"/>
      <c r="K263" s="191"/>
      <c r="L263" s="197"/>
      <c r="M263" s="198"/>
      <c r="N263" s="199"/>
      <c r="O263" s="199"/>
      <c r="P263" s="199"/>
      <c r="Q263" s="199"/>
      <c r="R263" s="199"/>
      <c r="S263" s="199"/>
      <c r="T263" s="200"/>
      <c r="AT263" s="201" t="s">
        <v>156</v>
      </c>
      <c r="AU263" s="201" t="s">
        <v>85</v>
      </c>
      <c r="AV263" s="13" t="s">
        <v>85</v>
      </c>
      <c r="AW263" s="13" t="s">
        <v>37</v>
      </c>
      <c r="AX263" s="13" t="s">
        <v>75</v>
      </c>
      <c r="AY263" s="201" t="s">
        <v>144</v>
      </c>
    </row>
    <row r="264" spans="1:65" s="13" customFormat="1">
      <c r="B264" s="190"/>
      <c r="C264" s="191"/>
      <c r="D264" s="192" t="s">
        <v>156</v>
      </c>
      <c r="E264" s="193" t="s">
        <v>18</v>
      </c>
      <c r="F264" s="194" t="s">
        <v>339</v>
      </c>
      <c r="G264" s="191"/>
      <c r="H264" s="195">
        <v>1</v>
      </c>
      <c r="I264" s="196"/>
      <c r="J264" s="191"/>
      <c r="K264" s="191"/>
      <c r="L264" s="197"/>
      <c r="M264" s="198"/>
      <c r="N264" s="199"/>
      <c r="O264" s="199"/>
      <c r="P264" s="199"/>
      <c r="Q264" s="199"/>
      <c r="R264" s="199"/>
      <c r="S264" s="199"/>
      <c r="T264" s="200"/>
      <c r="AT264" s="201" t="s">
        <v>156</v>
      </c>
      <c r="AU264" s="201" t="s">
        <v>85</v>
      </c>
      <c r="AV264" s="13" t="s">
        <v>85</v>
      </c>
      <c r="AW264" s="13" t="s">
        <v>37</v>
      </c>
      <c r="AX264" s="13" t="s">
        <v>75</v>
      </c>
      <c r="AY264" s="201" t="s">
        <v>144</v>
      </c>
    </row>
    <row r="265" spans="1:65" s="13" customFormat="1">
      <c r="B265" s="190"/>
      <c r="C265" s="191"/>
      <c r="D265" s="192" t="s">
        <v>156</v>
      </c>
      <c r="E265" s="193" t="s">
        <v>18</v>
      </c>
      <c r="F265" s="194" t="s">
        <v>405</v>
      </c>
      <c r="G265" s="191"/>
      <c r="H265" s="195">
        <v>4</v>
      </c>
      <c r="I265" s="196"/>
      <c r="J265" s="191"/>
      <c r="K265" s="191"/>
      <c r="L265" s="197"/>
      <c r="M265" s="198"/>
      <c r="N265" s="199"/>
      <c r="O265" s="199"/>
      <c r="P265" s="199"/>
      <c r="Q265" s="199"/>
      <c r="R265" s="199"/>
      <c r="S265" s="199"/>
      <c r="T265" s="200"/>
      <c r="AT265" s="201" t="s">
        <v>156</v>
      </c>
      <c r="AU265" s="201" t="s">
        <v>85</v>
      </c>
      <c r="AV265" s="13" t="s">
        <v>85</v>
      </c>
      <c r="AW265" s="13" t="s">
        <v>37</v>
      </c>
      <c r="AX265" s="13" t="s">
        <v>75</v>
      </c>
      <c r="AY265" s="201" t="s">
        <v>144</v>
      </c>
    </row>
    <row r="266" spans="1:65" s="13" customFormat="1">
      <c r="B266" s="190"/>
      <c r="C266" s="191"/>
      <c r="D266" s="192" t="s">
        <v>156</v>
      </c>
      <c r="E266" s="193" t="s">
        <v>18</v>
      </c>
      <c r="F266" s="194" t="s">
        <v>312</v>
      </c>
      <c r="G266" s="191"/>
      <c r="H266" s="195">
        <v>2</v>
      </c>
      <c r="I266" s="196"/>
      <c r="J266" s="191"/>
      <c r="K266" s="191"/>
      <c r="L266" s="197"/>
      <c r="M266" s="198"/>
      <c r="N266" s="199"/>
      <c r="O266" s="199"/>
      <c r="P266" s="199"/>
      <c r="Q266" s="199"/>
      <c r="R266" s="199"/>
      <c r="S266" s="199"/>
      <c r="T266" s="200"/>
      <c r="AT266" s="201" t="s">
        <v>156</v>
      </c>
      <c r="AU266" s="201" t="s">
        <v>85</v>
      </c>
      <c r="AV266" s="13" t="s">
        <v>85</v>
      </c>
      <c r="AW266" s="13" t="s">
        <v>37</v>
      </c>
      <c r="AX266" s="13" t="s">
        <v>75</v>
      </c>
      <c r="AY266" s="201" t="s">
        <v>144</v>
      </c>
    </row>
    <row r="267" spans="1:65" s="14" customFormat="1">
      <c r="B267" s="202"/>
      <c r="C267" s="203"/>
      <c r="D267" s="192" t="s">
        <v>156</v>
      </c>
      <c r="E267" s="204" t="s">
        <v>18</v>
      </c>
      <c r="F267" s="205" t="s">
        <v>160</v>
      </c>
      <c r="G267" s="203"/>
      <c r="H267" s="206">
        <v>10</v>
      </c>
      <c r="I267" s="207"/>
      <c r="J267" s="203"/>
      <c r="K267" s="203"/>
      <c r="L267" s="208"/>
      <c r="M267" s="209"/>
      <c r="N267" s="210"/>
      <c r="O267" s="210"/>
      <c r="P267" s="210"/>
      <c r="Q267" s="210"/>
      <c r="R267" s="210"/>
      <c r="S267" s="210"/>
      <c r="T267" s="211"/>
      <c r="AT267" s="212" t="s">
        <v>156</v>
      </c>
      <c r="AU267" s="212" t="s">
        <v>85</v>
      </c>
      <c r="AV267" s="14" t="s">
        <v>152</v>
      </c>
      <c r="AW267" s="14" t="s">
        <v>37</v>
      </c>
      <c r="AX267" s="14" t="s">
        <v>83</v>
      </c>
      <c r="AY267" s="212" t="s">
        <v>144</v>
      </c>
    </row>
    <row r="268" spans="1:65" s="2" customFormat="1" ht="49.15" customHeight="1">
      <c r="A268" s="34"/>
      <c r="B268" s="35"/>
      <c r="C268" s="173" t="s">
        <v>406</v>
      </c>
      <c r="D268" s="173" t="s">
        <v>147</v>
      </c>
      <c r="E268" s="174" t="s">
        <v>407</v>
      </c>
      <c r="F268" s="175" t="s">
        <v>408</v>
      </c>
      <c r="G268" s="176" t="s">
        <v>361</v>
      </c>
      <c r="H268" s="177">
        <v>0</v>
      </c>
      <c r="I268" s="178"/>
      <c r="J268" s="177">
        <f>ROUND((ROUND(I268,2))*(ROUND(H268,2)),2)</f>
        <v>0</v>
      </c>
      <c r="K268" s="175" t="s">
        <v>275</v>
      </c>
      <c r="L268" s="39"/>
      <c r="M268" s="179" t="s">
        <v>18</v>
      </c>
      <c r="N268" s="180" t="s">
        <v>46</v>
      </c>
      <c r="O268" s="64"/>
      <c r="P268" s="181">
        <f>O268*H268</f>
        <v>0</v>
      </c>
      <c r="Q268" s="181">
        <v>0</v>
      </c>
      <c r="R268" s="181">
        <f>Q268*H268</f>
        <v>0</v>
      </c>
      <c r="S268" s="181">
        <v>0</v>
      </c>
      <c r="T268" s="182">
        <f>S268*H268</f>
        <v>0</v>
      </c>
      <c r="U268" s="34"/>
      <c r="V268" s="34"/>
      <c r="W268" s="34"/>
      <c r="X268" s="34"/>
      <c r="Y268" s="34"/>
      <c r="Z268" s="34"/>
      <c r="AA268" s="34"/>
      <c r="AB268" s="34"/>
      <c r="AC268" s="34"/>
      <c r="AD268" s="34"/>
      <c r="AE268" s="34"/>
      <c r="AR268" s="183" t="s">
        <v>271</v>
      </c>
      <c r="AT268" s="183" t="s">
        <v>147</v>
      </c>
      <c r="AU268" s="183" t="s">
        <v>85</v>
      </c>
      <c r="AY268" s="17" t="s">
        <v>144</v>
      </c>
      <c r="BE268" s="184">
        <f>IF(N268="základní",J268,0)</f>
        <v>0</v>
      </c>
      <c r="BF268" s="184">
        <f>IF(N268="snížená",J268,0)</f>
        <v>0</v>
      </c>
      <c r="BG268" s="184">
        <f>IF(N268="zákl. přenesená",J268,0)</f>
        <v>0</v>
      </c>
      <c r="BH268" s="184">
        <f>IF(N268="sníž. přenesená",J268,0)</f>
        <v>0</v>
      </c>
      <c r="BI268" s="184">
        <f>IF(N268="nulová",J268,0)</f>
        <v>0</v>
      </c>
      <c r="BJ268" s="17" t="s">
        <v>83</v>
      </c>
      <c r="BK268" s="184">
        <f>ROUND((ROUND(I268,2))*(ROUND(H268,2)),2)</f>
        <v>0</v>
      </c>
      <c r="BL268" s="17" t="s">
        <v>271</v>
      </c>
      <c r="BM268" s="183" t="s">
        <v>409</v>
      </c>
    </row>
    <row r="269" spans="1:65" s="2" customFormat="1" ht="49.15" customHeight="1">
      <c r="A269" s="34"/>
      <c r="B269" s="35"/>
      <c r="C269" s="173" t="s">
        <v>410</v>
      </c>
      <c r="D269" s="173" t="s">
        <v>147</v>
      </c>
      <c r="E269" s="174" t="s">
        <v>411</v>
      </c>
      <c r="F269" s="175" t="s">
        <v>412</v>
      </c>
      <c r="G269" s="176" t="s">
        <v>361</v>
      </c>
      <c r="H269" s="177">
        <v>0</v>
      </c>
      <c r="I269" s="178"/>
      <c r="J269" s="177">
        <f>ROUND((ROUND(I269,2))*(ROUND(H269,2)),2)</f>
        <v>0</v>
      </c>
      <c r="K269" s="175" t="s">
        <v>275</v>
      </c>
      <c r="L269" s="39"/>
      <c r="M269" s="179" t="s">
        <v>18</v>
      </c>
      <c r="N269" s="180" t="s">
        <v>46</v>
      </c>
      <c r="O269" s="64"/>
      <c r="P269" s="181">
        <f>O269*H269</f>
        <v>0</v>
      </c>
      <c r="Q269" s="181">
        <v>0</v>
      </c>
      <c r="R269" s="181">
        <f>Q269*H269</f>
        <v>0</v>
      </c>
      <c r="S269" s="181">
        <v>0</v>
      </c>
      <c r="T269" s="182">
        <f>S269*H269</f>
        <v>0</v>
      </c>
      <c r="U269" s="34"/>
      <c r="V269" s="34"/>
      <c r="W269" s="34"/>
      <c r="X269" s="34"/>
      <c r="Y269" s="34"/>
      <c r="Z269" s="34"/>
      <c r="AA269" s="34"/>
      <c r="AB269" s="34"/>
      <c r="AC269" s="34"/>
      <c r="AD269" s="34"/>
      <c r="AE269" s="34"/>
      <c r="AR269" s="183" t="s">
        <v>271</v>
      </c>
      <c r="AT269" s="183" t="s">
        <v>147</v>
      </c>
      <c r="AU269" s="183" t="s">
        <v>85</v>
      </c>
      <c r="AY269" s="17" t="s">
        <v>144</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271</v>
      </c>
      <c r="BM269" s="183" t="s">
        <v>413</v>
      </c>
    </row>
    <row r="270" spans="1:65" s="12" customFormat="1" ht="22.9" customHeight="1">
      <c r="B270" s="157"/>
      <c r="C270" s="158"/>
      <c r="D270" s="159" t="s">
        <v>74</v>
      </c>
      <c r="E270" s="171" t="s">
        <v>414</v>
      </c>
      <c r="F270" s="171" t="s">
        <v>415</v>
      </c>
      <c r="G270" s="158"/>
      <c r="H270" s="158"/>
      <c r="I270" s="161"/>
      <c r="J270" s="172">
        <f>BK270</f>
        <v>0</v>
      </c>
      <c r="K270" s="158"/>
      <c r="L270" s="163"/>
      <c r="M270" s="164"/>
      <c r="N270" s="165"/>
      <c r="O270" s="165"/>
      <c r="P270" s="166">
        <f>SUM(P271:P323)</f>
        <v>0</v>
      </c>
      <c r="Q270" s="165"/>
      <c r="R270" s="166">
        <f>SUM(R271:R323)</f>
        <v>5.1724459000000005</v>
      </c>
      <c r="S270" s="165"/>
      <c r="T270" s="167">
        <f>SUM(T271:T323)</f>
        <v>7.0870149999999992</v>
      </c>
      <c r="AR270" s="168" t="s">
        <v>85</v>
      </c>
      <c r="AT270" s="169" t="s">
        <v>74</v>
      </c>
      <c r="AU270" s="169" t="s">
        <v>83</v>
      </c>
      <c r="AY270" s="168" t="s">
        <v>144</v>
      </c>
      <c r="BK270" s="170">
        <f>SUM(BK271:BK323)</f>
        <v>0</v>
      </c>
    </row>
    <row r="271" spans="1:65" s="2" customFormat="1" ht="55.5" customHeight="1">
      <c r="A271" s="34"/>
      <c r="B271" s="35"/>
      <c r="C271" s="173" t="s">
        <v>416</v>
      </c>
      <c r="D271" s="173" t="s">
        <v>147</v>
      </c>
      <c r="E271" s="174" t="s">
        <v>417</v>
      </c>
      <c r="F271" s="175" t="s">
        <v>418</v>
      </c>
      <c r="G271" s="176" t="s">
        <v>172</v>
      </c>
      <c r="H271" s="177">
        <v>194.5</v>
      </c>
      <c r="I271" s="178"/>
      <c r="J271" s="177">
        <f>ROUND((ROUND(I271,2))*(ROUND(H271,2)),2)</f>
        <v>0</v>
      </c>
      <c r="K271" s="175" t="s">
        <v>151</v>
      </c>
      <c r="L271" s="39"/>
      <c r="M271" s="179" t="s">
        <v>18</v>
      </c>
      <c r="N271" s="180" t="s">
        <v>46</v>
      </c>
      <c r="O271" s="64"/>
      <c r="P271" s="181">
        <f>O271*H271</f>
        <v>0</v>
      </c>
      <c r="Q271" s="181">
        <v>2.2450000000000001E-2</v>
      </c>
      <c r="R271" s="181">
        <f>Q271*H271</f>
        <v>4.3665250000000002</v>
      </c>
      <c r="S271" s="181">
        <v>0</v>
      </c>
      <c r="T271" s="182">
        <f>S271*H271</f>
        <v>0</v>
      </c>
      <c r="U271" s="34"/>
      <c r="V271" s="34"/>
      <c r="W271" s="34"/>
      <c r="X271" s="34"/>
      <c r="Y271" s="34"/>
      <c r="Z271" s="34"/>
      <c r="AA271" s="34"/>
      <c r="AB271" s="34"/>
      <c r="AC271" s="34"/>
      <c r="AD271" s="34"/>
      <c r="AE271" s="34"/>
      <c r="AR271" s="183" t="s">
        <v>271</v>
      </c>
      <c r="AT271" s="183" t="s">
        <v>147</v>
      </c>
      <c r="AU271" s="183" t="s">
        <v>85</v>
      </c>
      <c r="AY271" s="17" t="s">
        <v>144</v>
      </c>
      <c r="BE271" s="184">
        <f>IF(N271="základní",J271,0)</f>
        <v>0</v>
      </c>
      <c r="BF271" s="184">
        <f>IF(N271="snížená",J271,0)</f>
        <v>0</v>
      </c>
      <c r="BG271" s="184">
        <f>IF(N271="zákl. přenesená",J271,0)</f>
        <v>0</v>
      </c>
      <c r="BH271" s="184">
        <f>IF(N271="sníž. přenesená",J271,0)</f>
        <v>0</v>
      </c>
      <c r="BI271" s="184">
        <f>IF(N271="nulová",J271,0)</f>
        <v>0</v>
      </c>
      <c r="BJ271" s="17" t="s">
        <v>83</v>
      </c>
      <c r="BK271" s="184">
        <f>ROUND((ROUND(I271,2))*(ROUND(H271,2)),2)</f>
        <v>0</v>
      </c>
      <c r="BL271" s="17" t="s">
        <v>271</v>
      </c>
      <c r="BM271" s="183" t="s">
        <v>419</v>
      </c>
    </row>
    <row r="272" spans="1:65" s="2" customFormat="1">
      <c r="A272" s="34"/>
      <c r="B272" s="35"/>
      <c r="C272" s="36"/>
      <c r="D272" s="185" t="s">
        <v>154</v>
      </c>
      <c r="E272" s="36"/>
      <c r="F272" s="186" t="s">
        <v>420</v>
      </c>
      <c r="G272" s="36"/>
      <c r="H272" s="36"/>
      <c r="I272" s="187"/>
      <c r="J272" s="36"/>
      <c r="K272" s="36"/>
      <c r="L272" s="39"/>
      <c r="M272" s="188"/>
      <c r="N272" s="189"/>
      <c r="O272" s="64"/>
      <c r="P272" s="64"/>
      <c r="Q272" s="64"/>
      <c r="R272" s="64"/>
      <c r="S272" s="64"/>
      <c r="T272" s="65"/>
      <c r="U272" s="34"/>
      <c r="V272" s="34"/>
      <c r="W272" s="34"/>
      <c r="X272" s="34"/>
      <c r="Y272" s="34"/>
      <c r="Z272" s="34"/>
      <c r="AA272" s="34"/>
      <c r="AB272" s="34"/>
      <c r="AC272" s="34"/>
      <c r="AD272" s="34"/>
      <c r="AE272" s="34"/>
      <c r="AT272" s="17" t="s">
        <v>154</v>
      </c>
      <c r="AU272" s="17" t="s">
        <v>85</v>
      </c>
    </row>
    <row r="273" spans="1:65" s="13" customFormat="1">
      <c r="B273" s="190"/>
      <c r="C273" s="191"/>
      <c r="D273" s="192" t="s">
        <v>156</v>
      </c>
      <c r="E273" s="193" t="s">
        <v>18</v>
      </c>
      <c r="F273" s="194" t="s">
        <v>421</v>
      </c>
      <c r="G273" s="191"/>
      <c r="H273" s="195">
        <v>40</v>
      </c>
      <c r="I273" s="196"/>
      <c r="J273" s="191"/>
      <c r="K273" s="191"/>
      <c r="L273" s="197"/>
      <c r="M273" s="198"/>
      <c r="N273" s="199"/>
      <c r="O273" s="199"/>
      <c r="P273" s="199"/>
      <c r="Q273" s="199"/>
      <c r="R273" s="199"/>
      <c r="S273" s="199"/>
      <c r="T273" s="200"/>
      <c r="AT273" s="201" t="s">
        <v>156</v>
      </c>
      <c r="AU273" s="201" t="s">
        <v>85</v>
      </c>
      <c r="AV273" s="13" t="s">
        <v>85</v>
      </c>
      <c r="AW273" s="13" t="s">
        <v>37</v>
      </c>
      <c r="AX273" s="13" t="s">
        <v>75</v>
      </c>
      <c r="AY273" s="201" t="s">
        <v>144</v>
      </c>
    </row>
    <row r="274" spans="1:65" s="13" customFormat="1">
      <c r="B274" s="190"/>
      <c r="C274" s="191"/>
      <c r="D274" s="192" t="s">
        <v>156</v>
      </c>
      <c r="E274" s="193" t="s">
        <v>18</v>
      </c>
      <c r="F274" s="194" t="s">
        <v>422</v>
      </c>
      <c r="G274" s="191"/>
      <c r="H274" s="195">
        <v>10</v>
      </c>
      <c r="I274" s="196"/>
      <c r="J274" s="191"/>
      <c r="K274" s="191"/>
      <c r="L274" s="197"/>
      <c r="M274" s="198"/>
      <c r="N274" s="199"/>
      <c r="O274" s="199"/>
      <c r="P274" s="199"/>
      <c r="Q274" s="199"/>
      <c r="R274" s="199"/>
      <c r="S274" s="199"/>
      <c r="T274" s="200"/>
      <c r="AT274" s="201" t="s">
        <v>156</v>
      </c>
      <c r="AU274" s="201" t="s">
        <v>85</v>
      </c>
      <c r="AV274" s="13" t="s">
        <v>85</v>
      </c>
      <c r="AW274" s="13" t="s">
        <v>37</v>
      </c>
      <c r="AX274" s="13" t="s">
        <v>75</v>
      </c>
      <c r="AY274" s="201" t="s">
        <v>144</v>
      </c>
    </row>
    <row r="275" spans="1:65" s="13" customFormat="1">
      <c r="B275" s="190"/>
      <c r="C275" s="191"/>
      <c r="D275" s="192" t="s">
        <v>156</v>
      </c>
      <c r="E275" s="193" t="s">
        <v>18</v>
      </c>
      <c r="F275" s="194" t="s">
        <v>423</v>
      </c>
      <c r="G275" s="191"/>
      <c r="H275" s="195">
        <v>144.5</v>
      </c>
      <c r="I275" s="196"/>
      <c r="J275" s="191"/>
      <c r="K275" s="191"/>
      <c r="L275" s="197"/>
      <c r="M275" s="198"/>
      <c r="N275" s="199"/>
      <c r="O275" s="199"/>
      <c r="P275" s="199"/>
      <c r="Q275" s="199"/>
      <c r="R275" s="199"/>
      <c r="S275" s="199"/>
      <c r="T275" s="200"/>
      <c r="AT275" s="201" t="s">
        <v>156</v>
      </c>
      <c r="AU275" s="201" t="s">
        <v>85</v>
      </c>
      <c r="AV275" s="13" t="s">
        <v>85</v>
      </c>
      <c r="AW275" s="13" t="s">
        <v>37</v>
      </c>
      <c r="AX275" s="13" t="s">
        <v>75</v>
      </c>
      <c r="AY275" s="201" t="s">
        <v>144</v>
      </c>
    </row>
    <row r="276" spans="1:65" s="14" customFormat="1">
      <c r="B276" s="202"/>
      <c r="C276" s="203"/>
      <c r="D276" s="192" t="s">
        <v>156</v>
      </c>
      <c r="E276" s="204" t="s">
        <v>18</v>
      </c>
      <c r="F276" s="205" t="s">
        <v>160</v>
      </c>
      <c r="G276" s="203"/>
      <c r="H276" s="206">
        <v>194.5</v>
      </c>
      <c r="I276" s="207"/>
      <c r="J276" s="203"/>
      <c r="K276" s="203"/>
      <c r="L276" s="208"/>
      <c r="M276" s="209"/>
      <c r="N276" s="210"/>
      <c r="O276" s="210"/>
      <c r="P276" s="210"/>
      <c r="Q276" s="210"/>
      <c r="R276" s="210"/>
      <c r="S276" s="210"/>
      <c r="T276" s="211"/>
      <c r="AT276" s="212" t="s">
        <v>156</v>
      </c>
      <c r="AU276" s="212" t="s">
        <v>85</v>
      </c>
      <c r="AV276" s="14" t="s">
        <v>152</v>
      </c>
      <c r="AW276" s="14" t="s">
        <v>37</v>
      </c>
      <c r="AX276" s="14" t="s">
        <v>83</v>
      </c>
      <c r="AY276" s="212" t="s">
        <v>144</v>
      </c>
    </row>
    <row r="277" spans="1:65" s="2" customFormat="1" ht="37.9" customHeight="1">
      <c r="A277" s="34"/>
      <c r="B277" s="35"/>
      <c r="C277" s="173" t="s">
        <v>424</v>
      </c>
      <c r="D277" s="173" t="s">
        <v>147</v>
      </c>
      <c r="E277" s="174" t="s">
        <v>425</v>
      </c>
      <c r="F277" s="175" t="s">
        <v>426</v>
      </c>
      <c r="G277" s="176" t="s">
        <v>172</v>
      </c>
      <c r="H277" s="177">
        <v>194.5</v>
      </c>
      <c r="I277" s="178"/>
      <c r="J277" s="177">
        <f>ROUND((ROUND(I277,2))*(ROUND(H277,2)),2)</f>
        <v>0</v>
      </c>
      <c r="K277" s="175" t="s">
        <v>151</v>
      </c>
      <c r="L277" s="39"/>
      <c r="M277" s="179" t="s">
        <v>18</v>
      </c>
      <c r="N277" s="180" t="s">
        <v>46</v>
      </c>
      <c r="O277" s="64"/>
      <c r="P277" s="181">
        <f>O277*H277</f>
        <v>0</v>
      </c>
      <c r="Q277" s="181">
        <v>0</v>
      </c>
      <c r="R277" s="181">
        <f>Q277*H277</f>
        <v>0</v>
      </c>
      <c r="S277" s="181">
        <v>3.175E-2</v>
      </c>
      <c r="T277" s="182">
        <f>S277*H277</f>
        <v>6.1753749999999998</v>
      </c>
      <c r="U277" s="34"/>
      <c r="V277" s="34"/>
      <c r="W277" s="34"/>
      <c r="X277" s="34"/>
      <c r="Y277" s="34"/>
      <c r="Z277" s="34"/>
      <c r="AA277" s="34"/>
      <c r="AB277" s="34"/>
      <c r="AC277" s="34"/>
      <c r="AD277" s="34"/>
      <c r="AE277" s="34"/>
      <c r="AR277" s="183" t="s">
        <v>271</v>
      </c>
      <c r="AT277" s="183" t="s">
        <v>147</v>
      </c>
      <c r="AU277" s="183" t="s">
        <v>85</v>
      </c>
      <c r="AY277" s="17" t="s">
        <v>144</v>
      </c>
      <c r="BE277" s="184">
        <f>IF(N277="základní",J277,0)</f>
        <v>0</v>
      </c>
      <c r="BF277" s="184">
        <f>IF(N277="snížená",J277,0)</f>
        <v>0</v>
      </c>
      <c r="BG277" s="184">
        <f>IF(N277="zákl. přenesená",J277,0)</f>
        <v>0</v>
      </c>
      <c r="BH277" s="184">
        <f>IF(N277="sníž. přenesená",J277,0)</f>
        <v>0</v>
      </c>
      <c r="BI277" s="184">
        <f>IF(N277="nulová",J277,0)</f>
        <v>0</v>
      </c>
      <c r="BJ277" s="17" t="s">
        <v>83</v>
      </c>
      <c r="BK277" s="184">
        <f>ROUND((ROUND(I277,2))*(ROUND(H277,2)),2)</f>
        <v>0</v>
      </c>
      <c r="BL277" s="17" t="s">
        <v>271</v>
      </c>
      <c r="BM277" s="183" t="s">
        <v>427</v>
      </c>
    </row>
    <row r="278" spans="1:65" s="2" customFormat="1">
      <c r="A278" s="34"/>
      <c r="B278" s="35"/>
      <c r="C278" s="36"/>
      <c r="D278" s="185" t="s">
        <v>154</v>
      </c>
      <c r="E278" s="36"/>
      <c r="F278" s="186" t="s">
        <v>428</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154</v>
      </c>
      <c r="AU278" s="17" t="s">
        <v>85</v>
      </c>
    </row>
    <row r="279" spans="1:65" s="13" customFormat="1">
      <c r="B279" s="190"/>
      <c r="C279" s="191"/>
      <c r="D279" s="192" t="s">
        <v>156</v>
      </c>
      <c r="E279" s="193" t="s">
        <v>18</v>
      </c>
      <c r="F279" s="194" t="s">
        <v>421</v>
      </c>
      <c r="G279" s="191"/>
      <c r="H279" s="195">
        <v>40</v>
      </c>
      <c r="I279" s="196"/>
      <c r="J279" s="191"/>
      <c r="K279" s="191"/>
      <c r="L279" s="197"/>
      <c r="M279" s="198"/>
      <c r="N279" s="199"/>
      <c r="O279" s="199"/>
      <c r="P279" s="199"/>
      <c r="Q279" s="199"/>
      <c r="R279" s="199"/>
      <c r="S279" s="199"/>
      <c r="T279" s="200"/>
      <c r="AT279" s="201" t="s">
        <v>156</v>
      </c>
      <c r="AU279" s="201" t="s">
        <v>85</v>
      </c>
      <c r="AV279" s="13" t="s">
        <v>85</v>
      </c>
      <c r="AW279" s="13" t="s">
        <v>37</v>
      </c>
      <c r="AX279" s="13" t="s">
        <v>75</v>
      </c>
      <c r="AY279" s="201" t="s">
        <v>144</v>
      </c>
    </row>
    <row r="280" spans="1:65" s="13" customFormat="1">
      <c r="B280" s="190"/>
      <c r="C280" s="191"/>
      <c r="D280" s="192" t="s">
        <v>156</v>
      </c>
      <c r="E280" s="193" t="s">
        <v>18</v>
      </c>
      <c r="F280" s="194" t="s">
        <v>422</v>
      </c>
      <c r="G280" s="191"/>
      <c r="H280" s="195">
        <v>10</v>
      </c>
      <c r="I280" s="196"/>
      <c r="J280" s="191"/>
      <c r="K280" s="191"/>
      <c r="L280" s="197"/>
      <c r="M280" s="198"/>
      <c r="N280" s="199"/>
      <c r="O280" s="199"/>
      <c r="P280" s="199"/>
      <c r="Q280" s="199"/>
      <c r="R280" s="199"/>
      <c r="S280" s="199"/>
      <c r="T280" s="200"/>
      <c r="AT280" s="201" t="s">
        <v>156</v>
      </c>
      <c r="AU280" s="201" t="s">
        <v>85</v>
      </c>
      <c r="AV280" s="13" t="s">
        <v>85</v>
      </c>
      <c r="AW280" s="13" t="s">
        <v>37</v>
      </c>
      <c r="AX280" s="13" t="s">
        <v>75</v>
      </c>
      <c r="AY280" s="201" t="s">
        <v>144</v>
      </c>
    </row>
    <row r="281" spans="1:65" s="13" customFormat="1">
      <c r="B281" s="190"/>
      <c r="C281" s="191"/>
      <c r="D281" s="192" t="s">
        <v>156</v>
      </c>
      <c r="E281" s="193" t="s">
        <v>18</v>
      </c>
      <c r="F281" s="194" t="s">
        <v>423</v>
      </c>
      <c r="G281" s="191"/>
      <c r="H281" s="195">
        <v>144.5</v>
      </c>
      <c r="I281" s="196"/>
      <c r="J281" s="191"/>
      <c r="K281" s="191"/>
      <c r="L281" s="197"/>
      <c r="M281" s="198"/>
      <c r="N281" s="199"/>
      <c r="O281" s="199"/>
      <c r="P281" s="199"/>
      <c r="Q281" s="199"/>
      <c r="R281" s="199"/>
      <c r="S281" s="199"/>
      <c r="T281" s="200"/>
      <c r="AT281" s="201" t="s">
        <v>156</v>
      </c>
      <c r="AU281" s="201" t="s">
        <v>85</v>
      </c>
      <c r="AV281" s="13" t="s">
        <v>85</v>
      </c>
      <c r="AW281" s="13" t="s">
        <v>37</v>
      </c>
      <c r="AX281" s="13" t="s">
        <v>75</v>
      </c>
      <c r="AY281" s="201" t="s">
        <v>144</v>
      </c>
    </row>
    <row r="282" spans="1:65" s="14" customFormat="1">
      <c r="B282" s="202"/>
      <c r="C282" s="203"/>
      <c r="D282" s="192" t="s">
        <v>156</v>
      </c>
      <c r="E282" s="204" t="s">
        <v>18</v>
      </c>
      <c r="F282" s="205" t="s">
        <v>160</v>
      </c>
      <c r="G282" s="203"/>
      <c r="H282" s="206">
        <v>194.5</v>
      </c>
      <c r="I282" s="207"/>
      <c r="J282" s="203"/>
      <c r="K282" s="203"/>
      <c r="L282" s="208"/>
      <c r="M282" s="209"/>
      <c r="N282" s="210"/>
      <c r="O282" s="210"/>
      <c r="P282" s="210"/>
      <c r="Q282" s="210"/>
      <c r="R282" s="210"/>
      <c r="S282" s="210"/>
      <c r="T282" s="211"/>
      <c r="AT282" s="212" t="s">
        <v>156</v>
      </c>
      <c r="AU282" s="212" t="s">
        <v>85</v>
      </c>
      <c r="AV282" s="14" t="s">
        <v>152</v>
      </c>
      <c r="AW282" s="14" t="s">
        <v>37</v>
      </c>
      <c r="AX282" s="14" t="s">
        <v>83</v>
      </c>
      <c r="AY282" s="212" t="s">
        <v>144</v>
      </c>
    </row>
    <row r="283" spans="1:65" s="2" customFormat="1" ht="55.5" customHeight="1">
      <c r="A283" s="34"/>
      <c r="B283" s="35"/>
      <c r="C283" s="173" t="s">
        <v>429</v>
      </c>
      <c r="D283" s="173" t="s">
        <v>147</v>
      </c>
      <c r="E283" s="174" t="s">
        <v>430</v>
      </c>
      <c r="F283" s="175" t="s">
        <v>431</v>
      </c>
      <c r="G283" s="176" t="s">
        <v>172</v>
      </c>
      <c r="H283" s="177">
        <v>6.5</v>
      </c>
      <c r="I283" s="178"/>
      <c r="J283" s="177">
        <f>ROUND((ROUND(I283,2))*(ROUND(H283,2)),2)</f>
        <v>0</v>
      </c>
      <c r="K283" s="175" t="s">
        <v>151</v>
      </c>
      <c r="L283" s="39"/>
      <c r="M283" s="179" t="s">
        <v>18</v>
      </c>
      <c r="N283" s="180" t="s">
        <v>46</v>
      </c>
      <c r="O283" s="64"/>
      <c r="P283" s="181">
        <f>O283*H283</f>
        <v>0</v>
      </c>
      <c r="Q283" s="181">
        <v>1.1820000000000001E-2</v>
      </c>
      <c r="R283" s="181">
        <f>Q283*H283</f>
        <v>7.6830000000000009E-2</v>
      </c>
      <c r="S283" s="181">
        <v>0</v>
      </c>
      <c r="T283" s="182">
        <f>S283*H283</f>
        <v>0</v>
      </c>
      <c r="U283" s="34"/>
      <c r="V283" s="34"/>
      <c r="W283" s="34"/>
      <c r="X283" s="34"/>
      <c r="Y283" s="34"/>
      <c r="Z283" s="34"/>
      <c r="AA283" s="34"/>
      <c r="AB283" s="34"/>
      <c r="AC283" s="34"/>
      <c r="AD283" s="34"/>
      <c r="AE283" s="34"/>
      <c r="AR283" s="183" t="s">
        <v>271</v>
      </c>
      <c r="AT283" s="183" t="s">
        <v>147</v>
      </c>
      <c r="AU283" s="183" t="s">
        <v>85</v>
      </c>
      <c r="AY283" s="17" t="s">
        <v>144</v>
      </c>
      <c r="BE283" s="184">
        <f>IF(N283="základní",J283,0)</f>
        <v>0</v>
      </c>
      <c r="BF283" s="184">
        <f>IF(N283="snížená",J283,0)</f>
        <v>0</v>
      </c>
      <c r="BG283" s="184">
        <f>IF(N283="zákl. přenesená",J283,0)</f>
        <v>0</v>
      </c>
      <c r="BH283" s="184">
        <f>IF(N283="sníž. přenesená",J283,0)</f>
        <v>0</v>
      </c>
      <c r="BI283" s="184">
        <f>IF(N283="nulová",J283,0)</f>
        <v>0</v>
      </c>
      <c r="BJ283" s="17" t="s">
        <v>83</v>
      </c>
      <c r="BK283" s="184">
        <f>ROUND((ROUND(I283,2))*(ROUND(H283,2)),2)</f>
        <v>0</v>
      </c>
      <c r="BL283" s="17" t="s">
        <v>271</v>
      </c>
      <c r="BM283" s="183" t="s">
        <v>432</v>
      </c>
    </row>
    <row r="284" spans="1:65" s="2" customFormat="1">
      <c r="A284" s="34"/>
      <c r="B284" s="35"/>
      <c r="C284" s="36"/>
      <c r="D284" s="185" t="s">
        <v>154</v>
      </c>
      <c r="E284" s="36"/>
      <c r="F284" s="186" t="s">
        <v>433</v>
      </c>
      <c r="G284" s="36"/>
      <c r="H284" s="36"/>
      <c r="I284" s="187"/>
      <c r="J284" s="36"/>
      <c r="K284" s="36"/>
      <c r="L284" s="39"/>
      <c r="M284" s="188"/>
      <c r="N284" s="189"/>
      <c r="O284" s="64"/>
      <c r="P284" s="64"/>
      <c r="Q284" s="64"/>
      <c r="R284" s="64"/>
      <c r="S284" s="64"/>
      <c r="T284" s="65"/>
      <c r="U284" s="34"/>
      <c r="V284" s="34"/>
      <c r="W284" s="34"/>
      <c r="X284" s="34"/>
      <c r="Y284" s="34"/>
      <c r="Z284" s="34"/>
      <c r="AA284" s="34"/>
      <c r="AB284" s="34"/>
      <c r="AC284" s="34"/>
      <c r="AD284" s="34"/>
      <c r="AE284" s="34"/>
      <c r="AT284" s="17" t="s">
        <v>154</v>
      </c>
      <c r="AU284" s="17" t="s">
        <v>85</v>
      </c>
    </row>
    <row r="285" spans="1:65" s="13" customFormat="1">
      <c r="B285" s="190"/>
      <c r="C285" s="191"/>
      <c r="D285" s="192" t="s">
        <v>156</v>
      </c>
      <c r="E285" s="193" t="s">
        <v>18</v>
      </c>
      <c r="F285" s="194" t="s">
        <v>434</v>
      </c>
      <c r="G285" s="191"/>
      <c r="H285" s="195">
        <v>6.5</v>
      </c>
      <c r="I285" s="196"/>
      <c r="J285" s="191"/>
      <c r="K285" s="191"/>
      <c r="L285" s="197"/>
      <c r="M285" s="198"/>
      <c r="N285" s="199"/>
      <c r="O285" s="199"/>
      <c r="P285" s="199"/>
      <c r="Q285" s="199"/>
      <c r="R285" s="199"/>
      <c r="S285" s="199"/>
      <c r="T285" s="200"/>
      <c r="AT285" s="201" t="s">
        <v>156</v>
      </c>
      <c r="AU285" s="201" t="s">
        <v>85</v>
      </c>
      <c r="AV285" s="13" t="s">
        <v>85</v>
      </c>
      <c r="AW285" s="13" t="s">
        <v>37</v>
      </c>
      <c r="AX285" s="13" t="s">
        <v>83</v>
      </c>
      <c r="AY285" s="201" t="s">
        <v>144</v>
      </c>
    </row>
    <row r="286" spans="1:65" s="2" customFormat="1" ht="49.15" customHeight="1">
      <c r="A286" s="34"/>
      <c r="B286" s="35"/>
      <c r="C286" s="173" t="s">
        <v>435</v>
      </c>
      <c r="D286" s="173" t="s">
        <v>147</v>
      </c>
      <c r="E286" s="174" t="s">
        <v>436</v>
      </c>
      <c r="F286" s="175" t="s">
        <v>437</v>
      </c>
      <c r="G286" s="176" t="s">
        <v>172</v>
      </c>
      <c r="H286" s="177">
        <v>42</v>
      </c>
      <c r="I286" s="178"/>
      <c r="J286" s="177">
        <f>ROUND((ROUND(I286,2))*(ROUND(H286,2)),2)</f>
        <v>0</v>
      </c>
      <c r="K286" s="175" t="s">
        <v>151</v>
      </c>
      <c r="L286" s="39"/>
      <c r="M286" s="179" t="s">
        <v>18</v>
      </c>
      <c r="N286" s="180" t="s">
        <v>46</v>
      </c>
      <c r="O286" s="64"/>
      <c r="P286" s="181">
        <f>O286*H286</f>
        <v>0</v>
      </c>
      <c r="Q286" s="181">
        <v>1.2200000000000001E-2</v>
      </c>
      <c r="R286" s="181">
        <f>Q286*H286</f>
        <v>0.51240000000000008</v>
      </c>
      <c r="S286" s="181">
        <v>0</v>
      </c>
      <c r="T286" s="182">
        <f>S286*H286</f>
        <v>0</v>
      </c>
      <c r="U286" s="34"/>
      <c r="V286" s="34"/>
      <c r="W286" s="34"/>
      <c r="X286" s="34"/>
      <c r="Y286" s="34"/>
      <c r="Z286" s="34"/>
      <c r="AA286" s="34"/>
      <c r="AB286" s="34"/>
      <c r="AC286" s="34"/>
      <c r="AD286" s="34"/>
      <c r="AE286" s="34"/>
      <c r="AR286" s="183" t="s">
        <v>271</v>
      </c>
      <c r="AT286" s="183" t="s">
        <v>147</v>
      </c>
      <c r="AU286" s="183" t="s">
        <v>85</v>
      </c>
      <c r="AY286" s="17" t="s">
        <v>144</v>
      </c>
      <c r="BE286" s="184">
        <f>IF(N286="základní",J286,0)</f>
        <v>0</v>
      </c>
      <c r="BF286" s="184">
        <f>IF(N286="snížená",J286,0)</f>
        <v>0</v>
      </c>
      <c r="BG286" s="184">
        <f>IF(N286="zákl. přenesená",J286,0)</f>
        <v>0</v>
      </c>
      <c r="BH286" s="184">
        <f>IF(N286="sníž. přenesená",J286,0)</f>
        <v>0</v>
      </c>
      <c r="BI286" s="184">
        <f>IF(N286="nulová",J286,0)</f>
        <v>0</v>
      </c>
      <c r="BJ286" s="17" t="s">
        <v>83</v>
      </c>
      <c r="BK286" s="184">
        <f>ROUND((ROUND(I286,2))*(ROUND(H286,2)),2)</f>
        <v>0</v>
      </c>
      <c r="BL286" s="17" t="s">
        <v>271</v>
      </c>
      <c r="BM286" s="183" t="s">
        <v>438</v>
      </c>
    </row>
    <row r="287" spans="1:65" s="2" customFormat="1">
      <c r="A287" s="34"/>
      <c r="B287" s="35"/>
      <c r="C287" s="36"/>
      <c r="D287" s="185" t="s">
        <v>154</v>
      </c>
      <c r="E287" s="36"/>
      <c r="F287" s="186" t="s">
        <v>439</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154</v>
      </c>
      <c r="AU287" s="17" t="s">
        <v>85</v>
      </c>
    </row>
    <row r="288" spans="1:65" s="13" customFormat="1">
      <c r="B288" s="190"/>
      <c r="C288" s="191"/>
      <c r="D288" s="192" t="s">
        <v>156</v>
      </c>
      <c r="E288" s="193" t="s">
        <v>18</v>
      </c>
      <c r="F288" s="194" t="s">
        <v>440</v>
      </c>
      <c r="G288" s="191"/>
      <c r="H288" s="195">
        <v>31</v>
      </c>
      <c r="I288" s="196"/>
      <c r="J288" s="191"/>
      <c r="K288" s="191"/>
      <c r="L288" s="197"/>
      <c r="M288" s="198"/>
      <c r="N288" s="199"/>
      <c r="O288" s="199"/>
      <c r="P288" s="199"/>
      <c r="Q288" s="199"/>
      <c r="R288" s="199"/>
      <c r="S288" s="199"/>
      <c r="T288" s="200"/>
      <c r="AT288" s="201" t="s">
        <v>156</v>
      </c>
      <c r="AU288" s="201" t="s">
        <v>85</v>
      </c>
      <c r="AV288" s="13" t="s">
        <v>85</v>
      </c>
      <c r="AW288" s="13" t="s">
        <v>37</v>
      </c>
      <c r="AX288" s="13" t="s">
        <v>75</v>
      </c>
      <c r="AY288" s="201" t="s">
        <v>144</v>
      </c>
    </row>
    <row r="289" spans="1:65" s="13" customFormat="1">
      <c r="B289" s="190"/>
      <c r="C289" s="191"/>
      <c r="D289" s="192" t="s">
        <v>156</v>
      </c>
      <c r="E289" s="193" t="s">
        <v>18</v>
      </c>
      <c r="F289" s="194" t="s">
        <v>441</v>
      </c>
      <c r="G289" s="191"/>
      <c r="H289" s="195">
        <v>9</v>
      </c>
      <c r="I289" s="196"/>
      <c r="J289" s="191"/>
      <c r="K289" s="191"/>
      <c r="L289" s="197"/>
      <c r="M289" s="198"/>
      <c r="N289" s="199"/>
      <c r="O289" s="199"/>
      <c r="P289" s="199"/>
      <c r="Q289" s="199"/>
      <c r="R289" s="199"/>
      <c r="S289" s="199"/>
      <c r="T289" s="200"/>
      <c r="AT289" s="201" t="s">
        <v>156</v>
      </c>
      <c r="AU289" s="201" t="s">
        <v>85</v>
      </c>
      <c r="AV289" s="13" t="s">
        <v>85</v>
      </c>
      <c r="AW289" s="13" t="s">
        <v>37</v>
      </c>
      <c r="AX289" s="13" t="s">
        <v>75</v>
      </c>
      <c r="AY289" s="201" t="s">
        <v>144</v>
      </c>
    </row>
    <row r="290" spans="1:65" s="13" customFormat="1">
      <c r="B290" s="190"/>
      <c r="C290" s="191"/>
      <c r="D290" s="192" t="s">
        <v>156</v>
      </c>
      <c r="E290" s="193" t="s">
        <v>18</v>
      </c>
      <c r="F290" s="194" t="s">
        <v>442</v>
      </c>
      <c r="G290" s="191"/>
      <c r="H290" s="195">
        <v>2</v>
      </c>
      <c r="I290" s="196"/>
      <c r="J290" s="191"/>
      <c r="K290" s="191"/>
      <c r="L290" s="197"/>
      <c r="M290" s="198"/>
      <c r="N290" s="199"/>
      <c r="O290" s="199"/>
      <c r="P290" s="199"/>
      <c r="Q290" s="199"/>
      <c r="R290" s="199"/>
      <c r="S290" s="199"/>
      <c r="T290" s="200"/>
      <c r="AT290" s="201" t="s">
        <v>156</v>
      </c>
      <c r="AU290" s="201" t="s">
        <v>85</v>
      </c>
      <c r="AV290" s="13" t="s">
        <v>85</v>
      </c>
      <c r="AW290" s="13" t="s">
        <v>37</v>
      </c>
      <c r="AX290" s="13" t="s">
        <v>75</v>
      </c>
      <c r="AY290" s="201" t="s">
        <v>144</v>
      </c>
    </row>
    <row r="291" spans="1:65" s="14" customFormat="1">
      <c r="B291" s="202"/>
      <c r="C291" s="203"/>
      <c r="D291" s="192" t="s">
        <v>156</v>
      </c>
      <c r="E291" s="204" t="s">
        <v>18</v>
      </c>
      <c r="F291" s="205" t="s">
        <v>160</v>
      </c>
      <c r="G291" s="203"/>
      <c r="H291" s="206">
        <v>42</v>
      </c>
      <c r="I291" s="207"/>
      <c r="J291" s="203"/>
      <c r="K291" s="203"/>
      <c r="L291" s="208"/>
      <c r="M291" s="209"/>
      <c r="N291" s="210"/>
      <c r="O291" s="210"/>
      <c r="P291" s="210"/>
      <c r="Q291" s="210"/>
      <c r="R291" s="210"/>
      <c r="S291" s="210"/>
      <c r="T291" s="211"/>
      <c r="AT291" s="212" t="s">
        <v>156</v>
      </c>
      <c r="AU291" s="212" t="s">
        <v>85</v>
      </c>
      <c r="AV291" s="14" t="s">
        <v>152</v>
      </c>
      <c r="AW291" s="14" t="s">
        <v>37</v>
      </c>
      <c r="AX291" s="14" t="s">
        <v>83</v>
      </c>
      <c r="AY291" s="212" t="s">
        <v>144</v>
      </c>
    </row>
    <row r="292" spans="1:65" s="2" customFormat="1" ht="37.9" customHeight="1">
      <c r="A292" s="34"/>
      <c r="B292" s="35"/>
      <c r="C292" s="173" t="s">
        <v>443</v>
      </c>
      <c r="D292" s="173" t="s">
        <v>147</v>
      </c>
      <c r="E292" s="174" t="s">
        <v>444</v>
      </c>
      <c r="F292" s="175" t="s">
        <v>445</v>
      </c>
      <c r="G292" s="176" t="s">
        <v>172</v>
      </c>
      <c r="H292" s="177">
        <v>42</v>
      </c>
      <c r="I292" s="178"/>
      <c r="J292" s="177">
        <f>ROUND((ROUND(I292,2))*(ROUND(H292,2)),2)</f>
        <v>0</v>
      </c>
      <c r="K292" s="175" t="s">
        <v>151</v>
      </c>
      <c r="L292" s="39"/>
      <c r="M292" s="179" t="s">
        <v>18</v>
      </c>
      <c r="N292" s="180" t="s">
        <v>46</v>
      </c>
      <c r="O292" s="64"/>
      <c r="P292" s="181">
        <f>O292*H292</f>
        <v>0</v>
      </c>
      <c r="Q292" s="181">
        <v>1E-4</v>
      </c>
      <c r="R292" s="181">
        <f>Q292*H292</f>
        <v>4.2000000000000006E-3</v>
      </c>
      <c r="S292" s="181">
        <v>0</v>
      </c>
      <c r="T292" s="182">
        <f>S292*H292</f>
        <v>0</v>
      </c>
      <c r="U292" s="34"/>
      <c r="V292" s="34"/>
      <c r="W292" s="34"/>
      <c r="X292" s="34"/>
      <c r="Y292" s="34"/>
      <c r="Z292" s="34"/>
      <c r="AA292" s="34"/>
      <c r="AB292" s="34"/>
      <c r="AC292" s="34"/>
      <c r="AD292" s="34"/>
      <c r="AE292" s="34"/>
      <c r="AR292" s="183" t="s">
        <v>271</v>
      </c>
      <c r="AT292" s="183" t="s">
        <v>147</v>
      </c>
      <c r="AU292" s="183" t="s">
        <v>85</v>
      </c>
      <c r="AY292" s="17" t="s">
        <v>144</v>
      </c>
      <c r="BE292" s="184">
        <f>IF(N292="základní",J292,0)</f>
        <v>0</v>
      </c>
      <c r="BF292" s="184">
        <f>IF(N292="snížená",J292,0)</f>
        <v>0</v>
      </c>
      <c r="BG292" s="184">
        <f>IF(N292="zákl. přenesená",J292,0)</f>
        <v>0</v>
      </c>
      <c r="BH292" s="184">
        <f>IF(N292="sníž. přenesená",J292,0)</f>
        <v>0</v>
      </c>
      <c r="BI292" s="184">
        <f>IF(N292="nulová",J292,0)</f>
        <v>0</v>
      </c>
      <c r="BJ292" s="17" t="s">
        <v>83</v>
      </c>
      <c r="BK292" s="184">
        <f>ROUND((ROUND(I292,2))*(ROUND(H292,2)),2)</f>
        <v>0</v>
      </c>
      <c r="BL292" s="17" t="s">
        <v>271</v>
      </c>
      <c r="BM292" s="183" t="s">
        <v>446</v>
      </c>
    </row>
    <row r="293" spans="1:65" s="2" customFormat="1">
      <c r="A293" s="34"/>
      <c r="B293" s="35"/>
      <c r="C293" s="36"/>
      <c r="D293" s="185" t="s">
        <v>154</v>
      </c>
      <c r="E293" s="36"/>
      <c r="F293" s="186" t="s">
        <v>447</v>
      </c>
      <c r="G293" s="36"/>
      <c r="H293" s="36"/>
      <c r="I293" s="187"/>
      <c r="J293" s="36"/>
      <c r="K293" s="36"/>
      <c r="L293" s="39"/>
      <c r="M293" s="188"/>
      <c r="N293" s="189"/>
      <c r="O293" s="64"/>
      <c r="P293" s="64"/>
      <c r="Q293" s="64"/>
      <c r="R293" s="64"/>
      <c r="S293" s="64"/>
      <c r="T293" s="65"/>
      <c r="U293" s="34"/>
      <c r="V293" s="34"/>
      <c r="W293" s="34"/>
      <c r="X293" s="34"/>
      <c r="Y293" s="34"/>
      <c r="Z293" s="34"/>
      <c r="AA293" s="34"/>
      <c r="AB293" s="34"/>
      <c r="AC293" s="34"/>
      <c r="AD293" s="34"/>
      <c r="AE293" s="34"/>
      <c r="AT293" s="17" t="s">
        <v>154</v>
      </c>
      <c r="AU293" s="17" t="s">
        <v>85</v>
      </c>
    </row>
    <row r="294" spans="1:65" s="2" customFormat="1" ht="37.9" customHeight="1">
      <c r="A294" s="34"/>
      <c r="B294" s="35"/>
      <c r="C294" s="173" t="s">
        <v>448</v>
      </c>
      <c r="D294" s="173" t="s">
        <v>147</v>
      </c>
      <c r="E294" s="174" t="s">
        <v>449</v>
      </c>
      <c r="F294" s="175" t="s">
        <v>450</v>
      </c>
      <c r="G294" s="176" t="s">
        <v>172</v>
      </c>
      <c r="H294" s="177">
        <v>42</v>
      </c>
      <c r="I294" s="178"/>
      <c r="J294" s="177">
        <f>ROUND((ROUND(I294,2))*(ROUND(H294,2)),2)</f>
        <v>0</v>
      </c>
      <c r="K294" s="175" t="s">
        <v>151</v>
      </c>
      <c r="L294" s="39"/>
      <c r="M294" s="179" t="s">
        <v>18</v>
      </c>
      <c r="N294" s="180" t="s">
        <v>46</v>
      </c>
      <c r="O294" s="64"/>
      <c r="P294" s="181">
        <f>O294*H294</f>
        <v>0</v>
      </c>
      <c r="Q294" s="181">
        <v>0</v>
      </c>
      <c r="R294" s="181">
        <f>Q294*H294</f>
        <v>0</v>
      </c>
      <c r="S294" s="181">
        <v>0</v>
      </c>
      <c r="T294" s="182">
        <f>S294*H294</f>
        <v>0</v>
      </c>
      <c r="U294" s="34"/>
      <c r="V294" s="34"/>
      <c r="W294" s="34"/>
      <c r="X294" s="34"/>
      <c r="Y294" s="34"/>
      <c r="Z294" s="34"/>
      <c r="AA294" s="34"/>
      <c r="AB294" s="34"/>
      <c r="AC294" s="34"/>
      <c r="AD294" s="34"/>
      <c r="AE294" s="34"/>
      <c r="AR294" s="183" t="s">
        <v>271</v>
      </c>
      <c r="AT294" s="183" t="s">
        <v>147</v>
      </c>
      <c r="AU294" s="183" t="s">
        <v>85</v>
      </c>
      <c r="AY294" s="17" t="s">
        <v>144</v>
      </c>
      <c r="BE294" s="184">
        <f>IF(N294="základní",J294,0)</f>
        <v>0</v>
      </c>
      <c r="BF294" s="184">
        <f>IF(N294="snížená",J294,0)</f>
        <v>0</v>
      </c>
      <c r="BG294" s="184">
        <f>IF(N294="zákl. přenesená",J294,0)</f>
        <v>0</v>
      </c>
      <c r="BH294" s="184">
        <f>IF(N294="sníž. přenesená",J294,0)</f>
        <v>0</v>
      </c>
      <c r="BI294" s="184">
        <f>IF(N294="nulová",J294,0)</f>
        <v>0</v>
      </c>
      <c r="BJ294" s="17" t="s">
        <v>83</v>
      </c>
      <c r="BK294" s="184">
        <f>ROUND((ROUND(I294,2))*(ROUND(H294,2)),2)</f>
        <v>0</v>
      </c>
      <c r="BL294" s="17" t="s">
        <v>271</v>
      </c>
      <c r="BM294" s="183" t="s">
        <v>451</v>
      </c>
    </row>
    <row r="295" spans="1:65" s="2" customFormat="1">
      <c r="A295" s="34"/>
      <c r="B295" s="35"/>
      <c r="C295" s="36"/>
      <c r="D295" s="185" t="s">
        <v>154</v>
      </c>
      <c r="E295" s="36"/>
      <c r="F295" s="186" t="s">
        <v>452</v>
      </c>
      <c r="G295" s="36"/>
      <c r="H295" s="36"/>
      <c r="I295" s="187"/>
      <c r="J295" s="36"/>
      <c r="K295" s="36"/>
      <c r="L295" s="39"/>
      <c r="M295" s="188"/>
      <c r="N295" s="189"/>
      <c r="O295" s="64"/>
      <c r="P295" s="64"/>
      <c r="Q295" s="64"/>
      <c r="R295" s="64"/>
      <c r="S295" s="64"/>
      <c r="T295" s="65"/>
      <c r="U295" s="34"/>
      <c r="V295" s="34"/>
      <c r="W295" s="34"/>
      <c r="X295" s="34"/>
      <c r="Y295" s="34"/>
      <c r="Z295" s="34"/>
      <c r="AA295" s="34"/>
      <c r="AB295" s="34"/>
      <c r="AC295" s="34"/>
      <c r="AD295" s="34"/>
      <c r="AE295" s="34"/>
      <c r="AT295" s="17" t="s">
        <v>154</v>
      </c>
      <c r="AU295" s="17" t="s">
        <v>85</v>
      </c>
    </row>
    <row r="296" spans="1:65" s="2" customFormat="1" ht="24.2" customHeight="1">
      <c r="A296" s="34"/>
      <c r="B296" s="35"/>
      <c r="C296" s="224" t="s">
        <v>453</v>
      </c>
      <c r="D296" s="224" t="s">
        <v>266</v>
      </c>
      <c r="E296" s="225" t="s">
        <v>454</v>
      </c>
      <c r="F296" s="226" t="s">
        <v>455</v>
      </c>
      <c r="G296" s="227" t="s">
        <v>172</v>
      </c>
      <c r="H296" s="228">
        <v>47.19</v>
      </c>
      <c r="I296" s="229"/>
      <c r="J296" s="228">
        <f>ROUND((ROUND(I296,2))*(ROUND(H296,2)),2)</f>
        <v>0</v>
      </c>
      <c r="K296" s="226" t="s">
        <v>151</v>
      </c>
      <c r="L296" s="230"/>
      <c r="M296" s="231" t="s">
        <v>18</v>
      </c>
      <c r="N296" s="232" t="s">
        <v>46</v>
      </c>
      <c r="O296" s="64"/>
      <c r="P296" s="181">
        <f>O296*H296</f>
        <v>0</v>
      </c>
      <c r="Q296" s="181">
        <v>1.1E-4</v>
      </c>
      <c r="R296" s="181">
        <f>Q296*H296</f>
        <v>5.1909E-3</v>
      </c>
      <c r="S296" s="181">
        <v>0</v>
      </c>
      <c r="T296" s="182">
        <f>S296*H296</f>
        <v>0</v>
      </c>
      <c r="U296" s="34"/>
      <c r="V296" s="34"/>
      <c r="W296" s="34"/>
      <c r="X296" s="34"/>
      <c r="Y296" s="34"/>
      <c r="Z296" s="34"/>
      <c r="AA296" s="34"/>
      <c r="AB296" s="34"/>
      <c r="AC296" s="34"/>
      <c r="AD296" s="34"/>
      <c r="AE296" s="34"/>
      <c r="AR296" s="183" t="s">
        <v>369</v>
      </c>
      <c r="AT296" s="183" t="s">
        <v>266</v>
      </c>
      <c r="AU296" s="183" t="s">
        <v>85</v>
      </c>
      <c r="AY296" s="17" t="s">
        <v>144</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271</v>
      </c>
      <c r="BM296" s="183" t="s">
        <v>456</v>
      </c>
    </row>
    <row r="297" spans="1:65" s="13" customFormat="1">
      <c r="B297" s="190"/>
      <c r="C297" s="191"/>
      <c r="D297" s="192" t="s">
        <v>156</v>
      </c>
      <c r="E297" s="191"/>
      <c r="F297" s="194" t="s">
        <v>457</v>
      </c>
      <c r="G297" s="191"/>
      <c r="H297" s="195">
        <v>47.19</v>
      </c>
      <c r="I297" s="196"/>
      <c r="J297" s="191"/>
      <c r="K297" s="191"/>
      <c r="L297" s="197"/>
      <c r="M297" s="198"/>
      <c r="N297" s="199"/>
      <c r="O297" s="199"/>
      <c r="P297" s="199"/>
      <c r="Q297" s="199"/>
      <c r="R297" s="199"/>
      <c r="S297" s="199"/>
      <c r="T297" s="200"/>
      <c r="AT297" s="201" t="s">
        <v>156</v>
      </c>
      <c r="AU297" s="201" t="s">
        <v>85</v>
      </c>
      <c r="AV297" s="13" t="s">
        <v>85</v>
      </c>
      <c r="AW297" s="13" t="s">
        <v>4</v>
      </c>
      <c r="AX297" s="13" t="s">
        <v>83</v>
      </c>
      <c r="AY297" s="201" t="s">
        <v>144</v>
      </c>
    </row>
    <row r="298" spans="1:65" s="2" customFormat="1" ht="24.2" customHeight="1">
      <c r="A298" s="34"/>
      <c r="B298" s="35"/>
      <c r="C298" s="173" t="s">
        <v>458</v>
      </c>
      <c r="D298" s="173" t="s">
        <v>147</v>
      </c>
      <c r="E298" s="174" t="s">
        <v>459</v>
      </c>
      <c r="F298" s="175" t="s">
        <v>460</v>
      </c>
      <c r="G298" s="176" t="s">
        <v>172</v>
      </c>
      <c r="H298" s="177">
        <v>42</v>
      </c>
      <c r="I298" s="178"/>
      <c r="J298" s="177">
        <f>ROUND((ROUND(I298,2))*(ROUND(H298,2)),2)</f>
        <v>0</v>
      </c>
      <c r="K298" s="175" t="s">
        <v>151</v>
      </c>
      <c r="L298" s="39"/>
      <c r="M298" s="179" t="s">
        <v>18</v>
      </c>
      <c r="N298" s="180" t="s">
        <v>46</v>
      </c>
      <c r="O298" s="64"/>
      <c r="P298" s="181">
        <f>O298*H298</f>
        <v>0</v>
      </c>
      <c r="Q298" s="181">
        <v>1E-4</v>
      </c>
      <c r="R298" s="181">
        <f>Q298*H298</f>
        <v>4.2000000000000006E-3</v>
      </c>
      <c r="S298" s="181">
        <v>0</v>
      </c>
      <c r="T298" s="182">
        <f>S298*H298</f>
        <v>0</v>
      </c>
      <c r="U298" s="34"/>
      <c r="V298" s="34"/>
      <c r="W298" s="34"/>
      <c r="X298" s="34"/>
      <c r="Y298" s="34"/>
      <c r="Z298" s="34"/>
      <c r="AA298" s="34"/>
      <c r="AB298" s="34"/>
      <c r="AC298" s="34"/>
      <c r="AD298" s="34"/>
      <c r="AE298" s="34"/>
      <c r="AR298" s="183" t="s">
        <v>271</v>
      </c>
      <c r="AT298" s="183" t="s">
        <v>147</v>
      </c>
      <c r="AU298" s="183" t="s">
        <v>85</v>
      </c>
      <c r="AY298" s="17" t="s">
        <v>144</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271</v>
      </c>
      <c r="BM298" s="183" t="s">
        <v>461</v>
      </c>
    </row>
    <row r="299" spans="1:65" s="2" customFormat="1">
      <c r="A299" s="34"/>
      <c r="B299" s="35"/>
      <c r="C299" s="36"/>
      <c r="D299" s="185" t="s">
        <v>154</v>
      </c>
      <c r="E299" s="36"/>
      <c r="F299" s="186" t="s">
        <v>462</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154</v>
      </c>
      <c r="AU299" s="17" t="s">
        <v>85</v>
      </c>
    </row>
    <row r="300" spans="1:65" s="2" customFormat="1" ht="33" customHeight="1">
      <c r="A300" s="34"/>
      <c r="B300" s="35"/>
      <c r="C300" s="173" t="s">
        <v>463</v>
      </c>
      <c r="D300" s="173" t="s">
        <v>147</v>
      </c>
      <c r="E300" s="174" t="s">
        <v>464</v>
      </c>
      <c r="F300" s="175" t="s">
        <v>465</v>
      </c>
      <c r="G300" s="176" t="s">
        <v>172</v>
      </c>
      <c r="H300" s="177">
        <v>42</v>
      </c>
      <c r="I300" s="178"/>
      <c r="J300" s="177">
        <f>ROUND((ROUND(I300,2))*(ROUND(H300,2)),2)</f>
        <v>0</v>
      </c>
      <c r="K300" s="175" t="s">
        <v>151</v>
      </c>
      <c r="L300" s="39"/>
      <c r="M300" s="179" t="s">
        <v>18</v>
      </c>
      <c r="N300" s="180" t="s">
        <v>46</v>
      </c>
      <c r="O300" s="64"/>
      <c r="P300" s="181">
        <f>O300*H300</f>
        <v>0</v>
      </c>
      <c r="Q300" s="181">
        <v>6.9999999999999999E-4</v>
      </c>
      <c r="R300" s="181">
        <f>Q300*H300</f>
        <v>2.9399999999999999E-2</v>
      </c>
      <c r="S300" s="181">
        <v>0</v>
      </c>
      <c r="T300" s="182">
        <f>S300*H300</f>
        <v>0</v>
      </c>
      <c r="U300" s="34"/>
      <c r="V300" s="34"/>
      <c r="W300" s="34"/>
      <c r="X300" s="34"/>
      <c r="Y300" s="34"/>
      <c r="Z300" s="34"/>
      <c r="AA300" s="34"/>
      <c r="AB300" s="34"/>
      <c r="AC300" s="34"/>
      <c r="AD300" s="34"/>
      <c r="AE300" s="34"/>
      <c r="AR300" s="183" t="s">
        <v>271</v>
      </c>
      <c r="AT300" s="183" t="s">
        <v>147</v>
      </c>
      <c r="AU300" s="183" t="s">
        <v>85</v>
      </c>
      <c r="AY300" s="17" t="s">
        <v>144</v>
      </c>
      <c r="BE300" s="184">
        <f>IF(N300="základní",J300,0)</f>
        <v>0</v>
      </c>
      <c r="BF300" s="184">
        <f>IF(N300="snížená",J300,0)</f>
        <v>0</v>
      </c>
      <c r="BG300" s="184">
        <f>IF(N300="zákl. přenesená",J300,0)</f>
        <v>0</v>
      </c>
      <c r="BH300" s="184">
        <f>IF(N300="sníž. přenesená",J300,0)</f>
        <v>0</v>
      </c>
      <c r="BI300" s="184">
        <f>IF(N300="nulová",J300,0)</f>
        <v>0</v>
      </c>
      <c r="BJ300" s="17" t="s">
        <v>83</v>
      </c>
      <c r="BK300" s="184">
        <f>ROUND((ROUND(I300,2))*(ROUND(H300,2)),2)</f>
        <v>0</v>
      </c>
      <c r="BL300" s="17" t="s">
        <v>271</v>
      </c>
      <c r="BM300" s="183" t="s">
        <v>466</v>
      </c>
    </row>
    <row r="301" spans="1:65" s="2" customFormat="1">
      <c r="A301" s="34"/>
      <c r="B301" s="35"/>
      <c r="C301" s="36"/>
      <c r="D301" s="185" t="s">
        <v>154</v>
      </c>
      <c r="E301" s="36"/>
      <c r="F301" s="186" t="s">
        <v>467</v>
      </c>
      <c r="G301" s="36"/>
      <c r="H301" s="36"/>
      <c r="I301" s="187"/>
      <c r="J301" s="36"/>
      <c r="K301" s="36"/>
      <c r="L301" s="39"/>
      <c r="M301" s="188"/>
      <c r="N301" s="189"/>
      <c r="O301" s="64"/>
      <c r="P301" s="64"/>
      <c r="Q301" s="64"/>
      <c r="R301" s="64"/>
      <c r="S301" s="64"/>
      <c r="T301" s="65"/>
      <c r="U301" s="34"/>
      <c r="V301" s="34"/>
      <c r="W301" s="34"/>
      <c r="X301" s="34"/>
      <c r="Y301" s="34"/>
      <c r="Z301" s="34"/>
      <c r="AA301" s="34"/>
      <c r="AB301" s="34"/>
      <c r="AC301" s="34"/>
      <c r="AD301" s="34"/>
      <c r="AE301" s="34"/>
      <c r="AT301" s="17" t="s">
        <v>154</v>
      </c>
      <c r="AU301" s="17" t="s">
        <v>85</v>
      </c>
    </row>
    <row r="302" spans="1:65" s="2" customFormat="1" ht="49.15" customHeight="1">
      <c r="A302" s="34"/>
      <c r="B302" s="35"/>
      <c r="C302" s="173" t="s">
        <v>468</v>
      </c>
      <c r="D302" s="173" t="s">
        <v>147</v>
      </c>
      <c r="E302" s="174" t="s">
        <v>469</v>
      </c>
      <c r="F302" s="175" t="s">
        <v>470</v>
      </c>
      <c r="G302" s="176" t="s">
        <v>172</v>
      </c>
      <c r="H302" s="177">
        <v>42</v>
      </c>
      <c r="I302" s="178"/>
      <c r="J302" s="177">
        <f>ROUND((ROUND(I302,2))*(ROUND(H302,2)),2)</f>
        <v>0</v>
      </c>
      <c r="K302" s="175" t="s">
        <v>151</v>
      </c>
      <c r="L302" s="39"/>
      <c r="M302" s="179" t="s">
        <v>18</v>
      </c>
      <c r="N302" s="180" t="s">
        <v>46</v>
      </c>
      <c r="O302" s="64"/>
      <c r="P302" s="181">
        <f>O302*H302</f>
        <v>0</v>
      </c>
      <c r="Q302" s="181">
        <v>0</v>
      </c>
      <c r="R302" s="181">
        <f>Q302*H302</f>
        <v>0</v>
      </c>
      <c r="S302" s="181">
        <v>1.721E-2</v>
      </c>
      <c r="T302" s="182">
        <f>S302*H302</f>
        <v>0.72282000000000002</v>
      </c>
      <c r="U302" s="34"/>
      <c r="V302" s="34"/>
      <c r="W302" s="34"/>
      <c r="X302" s="34"/>
      <c r="Y302" s="34"/>
      <c r="Z302" s="34"/>
      <c r="AA302" s="34"/>
      <c r="AB302" s="34"/>
      <c r="AC302" s="34"/>
      <c r="AD302" s="34"/>
      <c r="AE302" s="34"/>
      <c r="AR302" s="183" t="s">
        <v>271</v>
      </c>
      <c r="AT302" s="183" t="s">
        <v>147</v>
      </c>
      <c r="AU302" s="183" t="s">
        <v>85</v>
      </c>
      <c r="AY302" s="17" t="s">
        <v>144</v>
      </c>
      <c r="BE302" s="184">
        <f>IF(N302="základní",J302,0)</f>
        <v>0</v>
      </c>
      <c r="BF302" s="184">
        <f>IF(N302="snížená",J302,0)</f>
        <v>0</v>
      </c>
      <c r="BG302" s="184">
        <f>IF(N302="zákl. přenesená",J302,0)</f>
        <v>0</v>
      </c>
      <c r="BH302" s="184">
        <f>IF(N302="sníž. přenesená",J302,0)</f>
        <v>0</v>
      </c>
      <c r="BI302" s="184">
        <f>IF(N302="nulová",J302,0)</f>
        <v>0</v>
      </c>
      <c r="BJ302" s="17" t="s">
        <v>83</v>
      </c>
      <c r="BK302" s="184">
        <f>ROUND((ROUND(I302,2))*(ROUND(H302,2)),2)</f>
        <v>0</v>
      </c>
      <c r="BL302" s="17" t="s">
        <v>271</v>
      </c>
      <c r="BM302" s="183" t="s">
        <v>471</v>
      </c>
    </row>
    <row r="303" spans="1:65" s="2" customFormat="1">
      <c r="A303" s="34"/>
      <c r="B303" s="35"/>
      <c r="C303" s="36"/>
      <c r="D303" s="185" t="s">
        <v>154</v>
      </c>
      <c r="E303" s="36"/>
      <c r="F303" s="186" t="s">
        <v>472</v>
      </c>
      <c r="G303" s="36"/>
      <c r="H303" s="36"/>
      <c r="I303" s="187"/>
      <c r="J303" s="36"/>
      <c r="K303" s="36"/>
      <c r="L303" s="39"/>
      <c r="M303" s="188"/>
      <c r="N303" s="189"/>
      <c r="O303" s="64"/>
      <c r="P303" s="64"/>
      <c r="Q303" s="64"/>
      <c r="R303" s="64"/>
      <c r="S303" s="64"/>
      <c r="T303" s="65"/>
      <c r="U303" s="34"/>
      <c r="V303" s="34"/>
      <c r="W303" s="34"/>
      <c r="X303" s="34"/>
      <c r="Y303" s="34"/>
      <c r="Z303" s="34"/>
      <c r="AA303" s="34"/>
      <c r="AB303" s="34"/>
      <c r="AC303" s="34"/>
      <c r="AD303" s="34"/>
      <c r="AE303" s="34"/>
      <c r="AT303" s="17" t="s">
        <v>154</v>
      </c>
      <c r="AU303" s="17" t="s">
        <v>85</v>
      </c>
    </row>
    <row r="304" spans="1:65" s="13" customFormat="1">
      <c r="B304" s="190"/>
      <c r="C304" s="191"/>
      <c r="D304" s="192" t="s">
        <v>156</v>
      </c>
      <c r="E304" s="193" t="s">
        <v>18</v>
      </c>
      <c r="F304" s="194" t="s">
        <v>440</v>
      </c>
      <c r="G304" s="191"/>
      <c r="H304" s="195">
        <v>31</v>
      </c>
      <c r="I304" s="196"/>
      <c r="J304" s="191"/>
      <c r="K304" s="191"/>
      <c r="L304" s="197"/>
      <c r="M304" s="198"/>
      <c r="N304" s="199"/>
      <c r="O304" s="199"/>
      <c r="P304" s="199"/>
      <c r="Q304" s="199"/>
      <c r="R304" s="199"/>
      <c r="S304" s="199"/>
      <c r="T304" s="200"/>
      <c r="AT304" s="201" t="s">
        <v>156</v>
      </c>
      <c r="AU304" s="201" t="s">
        <v>85</v>
      </c>
      <c r="AV304" s="13" t="s">
        <v>85</v>
      </c>
      <c r="AW304" s="13" t="s">
        <v>37</v>
      </c>
      <c r="AX304" s="13" t="s">
        <v>75</v>
      </c>
      <c r="AY304" s="201" t="s">
        <v>144</v>
      </c>
    </row>
    <row r="305" spans="1:65" s="13" customFormat="1">
      <c r="B305" s="190"/>
      <c r="C305" s="191"/>
      <c r="D305" s="192" t="s">
        <v>156</v>
      </c>
      <c r="E305" s="193" t="s">
        <v>18</v>
      </c>
      <c r="F305" s="194" t="s">
        <v>441</v>
      </c>
      <c r="G305" s="191"/>
      <c r="H305" s="195">
        <v>9</v>
      </c>
      <c r="I305" s="196"/>
      <c r="J305" s="191"/>
      <c r="K305" s="191"/>
      <c r="L305" s="197"/>
      <c r="M305" s="198"/>
      <c r="N305" s="199"/>
      <c r="O305" s="199"/>
      <c r="P305" s="199"/>
      <c r="Q305" s="199"/>
      <c r="R305" s="199"/>
      <c r="S305" s="199"/>
      <c r="T305" s="200"/>
      <c r="AT305" s="201" t="s">
        <v>156</v>
      </c>
      <c r="AU305" s="201" t="s">
        <v>85</v>
      </c>
      <c r="AV305" s="13" t="s">
        <v>85</v>
      </c>
      <c r="AW305" s="13" t="s">
        <v>37</v>
      </c>
      <c r="AX305" s="13" t="s">
        <v>75</v>
      </c>
      <c r="AY305" s="201" t="s">
        <v>144</v>
      </c>
    </row>
    <row r="306" spans="1:65" s="13" customFormat="1">
      <c r="B306" s="190"/>
      <c r="C306" s="191"/>
      <c r="D306" s="192" t="s">
        <v>156</v>
      </c>
      <c r="E306" s="193" t="s">
        <v>18</v>
      </c>
      <c r="F306" s="194" t="s">
        <v>442</v>
      </c>
      <c r="G306" s="191"/>
      <c r="H306" s="195">
        <v>2</v>
      </c>
      <c r="I306" s="196"/>
      <c r="J306" s="191"/>
      <c r="K306" s="191"/>
      <c r="L306" s="197"/>
      <c r="M306" s="198"/>
      <c r="N306" s="199"/>
      <c r="O306" s="199"/>
      <c r="P306" s="199"/>
      <c r="Q306" s="199"/>
      <c r="R306" s="199"/>
      <c r="S306" s="199"/>
      <c r="T306" s="200"/>
      <c r="AT306" s="201" t="s">
        <v>156</v>
      </c>
      <c r="AU306" s="201" t="s">
        <v>85</v>
      </c>
      <c r="AV306" s="13" t="s">
        <v>85</v>
      </c>
      <c r="AW306" s="13" t="s">
        <v>37</v>
      </c>
      <c r="AX306" s="13" t="s">
        <v>75</v>
      </c>
      <c r="AY306" s="201" t="s">
        <v>144</v>
      </c>
    </row>
    <row r="307" spans="1:65" s="14" customFormat="1">
      <c r="B307" s="202"/>
      <c r="C307" s="203"/>
      <c r="D307" s="192" t="s">
        <v>156</v>
      </c>
      <c r="E307" s="204" t="s">
        <v>18</v>
      </c>
      <c r="F307" s="205" t="s">
        <v>160</v>
      </c>
      <c r="G307" s="203"/>
      <c r="H307" s="206">
        <v>42</v>
      </c>
      <c r="I307" s="207"/>
      <c r="J307" s="203"/>
      <c r="K307" s="203"/>
      <c r="L307" s="208"/>
      <c r="M307" s="209"/>
      <c r="N307" s="210"/>
      <c r="O307" s="210"/>
      <c r="P307" s="210"/>
      <c r="Q307" s="210"/>
      <c r="R307" s="210"/>
      <c r="S307" s="210"/>
      <c r="T307" s="211"/>
      <c r="AT307" s="212" t="s">
        <v>156</v>
      </c>
      <c r="AU307" s="212" t="s">
        <v>85</v>
      </c>
      <c r="AV307" s="14" t="s">
        <v>152</v>
      </c>
      <c r="AW307" s="14" t="s">
        <v>37</v>
      </c>
      <c r="AX307" s="14" t="s">
        <v>83</v>
      </c>
      <c r="AY307" s="212" t="s">
        <v>144</v>
      </c>
    </row>
    <row r="308" spans="1:65" s="2" customFormat="1" ht="37.9" customHeight="1">
      <c r="A308" s="34"/>
      <c r="B308" s="35"/>
      <c r="C308" s="173" t="s">
        <v>473</v>
      </c>
      <c r="D308" s="173" t="s">
        <v>147</v>
      </c>
      <c r="E308" s="174" t="s">
        <v>474</v>
      </c>
      <c r="F308" s="175" t="s">
        <v>475</v>
      </c>
      <c r="G308" s="176" t="s">
        <v>172</v>
      </c>
      <c r="H308" s="177">
        <v>18</v>
      </c>
      <c r="I308" s="178"/>
      <c r="J308" s="177">
        <f>ROUND((ROUND(I308,2))*(ROUND(H308,2)),2)</f>
        <v>0</v>
      </c>
      <c r="K308" s="175" t="s">
        <v>151</v>
      </c>
      <c r="L308" s="39"/>
      <c r="M308" s="179" t="s">
        <v>18</v>
      </c>
      <c r="N308" s="180" t="s">
        <v>46</v>
      </c>
      <c r="O308" s="64"/>
      <c r="P308" s="181">
        <f>O308*H308</f>
        <v>0</v>
      </c>
      <c r="Q308" s="181">
        <v>1.25E-3</v>
      </c>
      <c r="R308" s="181">
        <f>Q308*H308</f>
        <v>2.2499999999999999E-2</v>
      </c>
      <c r="S308" s="181">
        <v>0</v>
      </c>
      <c r="T308" s="182">
        <f>S308*H308</f>
        <v>0</v>
      </c>
      <c r="U308" s="34"/>
      <c r="V308" s="34"/>
      <c r="W308" s="34"/>
      <c r="X308" s="34"/>
      <c r="Y308" s="34"/>
      <c r="Z308" s="34"/>
      <c r="AA308" s="34"/>
      <c r="AB308" s="34"/>
      <c r="AC308" s="34"/>
      <c r="AD308" s="34"/>
      <c r="AE308" s="34"/>
      <c r="AR308" s="183" t="s">
        <v>271</v>
      </c>
      <c r="AT308" s="183" t="s">
        <v>147</v>
      </c>
      <c r="AU308" s="183" t="s">
        <v>85</v>
      </c>
      <c r="AY308" s="17" t="s">
        <v>144</v>
      </c>
      <c r="BE308" s="184">
        <f>IF(N308="základní",J308,0)</f>
        <v>0</v>
      </c>
      <c r="BF308" s="184">
        <f>IF(N308="snížená",J308,0)</f>
        <v>0</v>
      </c>
      <c r="BG308" s="184">
        <f>IF(N308="zákl. přenesená",J308,0)</f>
        <v>0</v>
      </c>
      <c r="BH308" s="184">
        <f>IF(N308="sníž. přenesená",J308,0)</f>
        <v>0</v>
      </c>
      <c r="BI308" s="184">
        <f>IF(N308="nulová",J308,0)</f>
        <v>0</v>
      </c>
      <c r="BJ308" s="17" t="s">
        <v>83</v>
      </c>
      <c r="BK308" s="184">
        <f>ROUND((ROUND(I308,2))*(ROUND(H308,2)),2)</f>
        <v>0</v>
      </c>
      <c r="BL308" s="17" t="s">
        <v>271</v>
      </c>
      <c r="BM308" s="183" t="s">
        <v>476</v>
      </c>
    </row>
    <row r="309" spans="1:65" s="2" customFormat="1">
      <c r="A309" s="34"/>
      <c r="B309" s="35"/>
      <c r="C309" s="36"/>
      <c r="D309" s="185" t="s">
        <v>154</v>
      </c>
      <c r="E309" s="36"/>
      <c r="F309" s="186" t="s">
        <v>477</v>
      </c>
      <c r="G309" s="36"/>
      <c r="H309" s="36"/>
      <c r="I309" s="187"/>
      <c r="J309" s="36"/>
      <c r="K309" s="36"/>
      <c r="L309" s="39"/>
      <c r="M309" s="188"/>
      <c r="N309" s="189"/>
      <c r="O309" s="64"/>
      <c r="P309" s="64"/>
      <c r="Q309" s="64"/>
      <c r="R309" s="64"/>
      <c r="S309" s="64"/>
      <c r="T309" s="65"/>
      <c r="U309" s="34"/>
      <c r="V309" s="34"/>
      <c r="W309" s="34"/>
      <c r="X309" s="34"/>
      <c r="Y309" s="34"/>
      <c r="Z309" s="34"/>
      <c r="AA309" s="34"/>
      <c r="AB309" s="34"/>
      <c r="AC309" s="34"/>
      <c r="AD309" s="34"/>
      <c r="AE309" s="34"/>
      <c r="AT309" s="17" t="s">
        <v>154</v>
      </c>
      <c r="AU309" s="17" t="s">
        <v>85</v>
      </c>
    </row>
    <row r="310" spans="1:65" s="13" customFormat="1">
      <c r="B310" s="190"/>
      <c r="C310" s="191"/>
      <c r="D310" s="192" t="s">
        <v>156</v>
      </c>
      <c r="E310" s="193" t="s">
        <v>18</v>
      </c>
      <c r="F310" s="194" t="s">
        <v>478</v>
      </c>
      <c r="G310" s="191"/>
      <c r="H310" s="195">
        <v>14</v>
      </c>
      <c r="I310" s="196"/>
      <c r="J310" s="191"/>
      <c r="K310" s="191"/>
      <c r="L310" s="197"/>
      <c r="M310" s="198"/>
      <c r="N310" s="199"/>
      <c r="O310" s="199"/>
      <c r="P310" s="199"/>
      <c r="Q310" s="199"/>
      <c r="R310" s="199"/>
      <c r="S310" s="199"/>
      <c r="T310" s="200"/>
      <c r="AT310" s="201" t="s">
        <v>156</v>
      </c>
      <c r="AU310" s="201" t="s">
        <v>85</v>
      </c>
      <c r="AV310" s="13" t="s">
        <v>85</v>
      </c>
      <c r="AW310" s="13" t="s">
        <v>37</v>
      </c>
      <c r="AX310" s="13" t="s">
        <v>75</v>
      </c>
      <c r="AY310" s="201" t="s">
        <v>144</v>
      </c>
    </row>
    <row r="311" spans="1:65" s="13" customFormat="1">
      <c r="B311" s="190"/>
      <c r="C311" s="191"/>
      <c r="D311" s="192" t="s">
        <v>156</v>
      </c>
      <c r="E311" s="193" t="s">
        <v>18</v>
      </c>
      <c r="F311" s="194" t="s">
        <v>479</v>
      </c>
      <c r="G311" s="191"/>
      <c r="H311" s="195">
        <v>4</v>
      </c>
      <c r="I311" s="196"/>
      <c r="J311" s="191"/>
      <c r="K311" s="191"/>
      <c r="L311" s="197"/>
      <c r="M311" s="198"/>
      <c r="N311" s="199"/>
      <c r="O311" s="199"/>
      <c r="P311" s="199"/>
      <c r="Q311" s="199"/>
      <c r="R311" s="199"/>
      <c r="S311" s="199"/>
      <c r="T311" s="200"/>
      <c r="AT311" s="201" t="s">
        <v>156</v>
      </c>
      <c r="AU311" s="201" t="s">
        <v>85</v>
      </c>
      <c r="AV311" s="13" t="s">
        <v>85</v>
      </c>
      <c r="AW311" s="13" t="s">
        <v>37</v>
      </c>
      <c r="AX311" s="13" t="s">
        <v>75</v>
      </c>
      <c r="AY311" s="201" t="s">
        <v>144</v>
      </c>
    </row>
    <row r="312" spans="1:65" s="14" customFormat="1">
      <c r="B312" s="202"/>
      <c r="C312" s="203"/>
      <c r="D312" s="192" t="s">
        <v>156</v>
      </c>
      <c r="E312" s="204" t="s">
        <v>18</v>
      </c>
      <c r="F312" s="205" t="s">
        <v>160</v>
      </c>
      <c r="G312" s="203"/>
      <c r="H312" s="206">
        <v>18</v>
      </c>
      <c r="I312" s="207"/>
      <c r="J312" s="203"/>
      <c r="K312" s="203"/>
      <c r="L312" s="208"/>
      <c r="M312" s="209"/>
      <c r="N312" s="210"/>
      <c r="O312" s="210"/>
      <c r="P312" s="210"/>
      <c r="Q312" s="210"/>
      <c r="R312" s="210"/>
      <c r="S312" s="210"/>
      <c r="T312" s="211"/>
      <c r="AT312" s="212" t="s">
        <v>156</v>
      </c>
      <c r="AU312" s="212" t="s">
        <v>85</v>
      </c>
      <c r="AV312" s="14" t="s">
        <v>152</v>
      </c>
      <c r="AW312" s="14" t="s">
        <v>37</v>
      </c>
      <c r="AX312" s="14" t="s">
        <v>83</v>
      </c>
      <c r="AY312" s="212" t="s">
        <v>144</v>
      </c>
    </row>
    <row r="313" spans="1:65" s="2" customFormat="1" ht="24.2" customHeight="1">
      <c r="A313" s="34"/>
      <c r="B313" s="35"/>
      <c r="C313" s="224" t="s">
        <v>480</v>
      </c>
      <c r="D313" s="224" t="s">
        <v>266</v>
      </c>
      <c r="E313" s="225" t="s">
        <v>481</v>
      </c>
      <c r="F313" s="226" t="s">
        <v>482</v>
      </c>
      <c r="G313" s="227" t="s">
        <v>172</v>
      </c>
      <c r="H313" s="228">
        <v>18.899999999999999</v>
      </c>
      <c r="I313" s="229"/>
      <c r="J313" s="228">
        <f>ROUND((ROUND(I313,2))*(ROUND(H313,2)),2)</f>
        <v>0</v>
      </c>
      <c r="K313" s="226" t="s">
        <v>151</v>
      </c>
      <c r="L313" s="230"/>
      <c r="M313" s="231" t="s">
        <v>18</v>
      </c>
      <c r="N313" s="232" t="s">
        <v>46</v>
      </c>
      <c r="O313" s="64"/>
      <c r="P313" s="181">
        <f>O313*H313</f>
        <v>0</v>
      </c>
      <c r="Q313" s="181">
        <v>8.0000000000000002E-3</v>
      </c>
      <c r="R313" s="181">
        <f>Q313*H313</f>
        <v>0.1512</v>
      </c>
      <c r="S313" s="181">
        <v>0</v>
      </c>
      <c r="T313" s="182">
        <f>S313*H313</f>
        <v>0</v>
      </c>
      <c r="U313" s="34"/>
      <c r="V313" s="34"/>
      <c r="W313" s="34"/>
      <c r="X313" s="34"/>
      <c r="Y313" s="34"/>
      <c r="Z313" s="34"/>
      <c r="AA313" s="34"/>
      <c r="AB313" s="34"/>
      <c r="AC313" s="34"/>
      <c r="AD313" s="34"/>
      <c r="AE313" s="34"/>
      <c r="AR313" s="183" t="s">
        <v>369</v>
      </c>
      <c r="AT313" s="183" t="s">
        <v>266</v>
      </c>
      <c r="AU313" s="183" t="s">
        <v>85</v>
      </c>
      <c r="AY313" s="17" t="s">
        <v>144</v>
      </c>
      <c r="BE313" s="184">
        <f>IF(N313="základní",J313,0)</f>
        <v>0</v>
      </c>
      <c r="BF313" s="184">
        <f>IF(N313="snížená",J313,0)</f>
        <v>0</v>
      </c>
      <c r="BG313" s="184">
        <f>IF(N313="zákl. přenesená",J313,0)</f>
        <v>0</v>
      </c>
      <c r="BH313" s="184">
        <f>IF(N313="sníž. přenesená",J313,0)</f>
        <v>0</v>
      </c>
      <c r="BI313" s="184">
        <f>IF(N313="nulová",J313,0)</f>
        <v>0</v>
      </c>
      <c r="BJ313" s="17" t="s">
        <v>83</v>
      </c>
      <c r="BK313" s="184">
        <f>ROUND((ROUND(I313,2))*(ROUND(H313,2)),2)</f>
        <v>0</v>
      </c>
      <c r="BL313" s="17" t="s">
        <v>271</v>
      </c>
      <c r="BM313" s="183" t="s">
        <v>483</v>
      </c>
    </row>
    <row r="314" spans="1:65" s="13" customFormat="1">
      <c r="B314" s="190"/>
      <c r="C314" s="191"/>
      <c r="D314" s="192" t="s">
        <v>156</v>
      </c>
      <c r="E314" s="191"/>
      <c r="F314" s="194" t="s">
        <v>484</v>
      </c>
      <c r="G314" s="191"/>
      <c r="H314" s="195">
        <v>18.899999999999999</v>
      </c>
      <c r="I314" s="196"/>
      <c r="J314" s="191"/>
      <c r="K314" s="191"/>
      <c r="L314" s="197"/>
      <c r="M314" s="198"/>
      <c r="N314" s="199"/>
      <c r="O314" s="199"/>
      <c r="P314" s="199"/>
      <c r="Q314" s="199"/>
      <c r="R314" s="199"/>
      <c r="S314" s="199"/>
      <c r="T314" s="200"/>
      <c r="AT314" s="201" t="s">
        <v>156</v>
      </c>
      <c r="AU314" s="201" t="s">
        <v>85</v>
      </c>
      <c r="AV314" s="13" t="s">
        <v>85</v>
      </c>
      <c r="AW314" s="13" t="s">
        <v>4</v>
      </c>
      <c r="AX314" s="13" t="s">
        <v>83</v>
      </c>
      <c r="AY314" s="201" t="s">
        <v>144</v>
      </c>
    </row>
    <row r="315" spans="1:65" s="2" customFormat="1" ht="24.2" customHeight="1">
      <c r="A315" s="34"/>
      <c r="B315" s="35"/>
      <c r="C315" s="173" t="s">
        <v>485</v>
      </c>
      <c r="D315" s="173" t="s">
        <v>147</v>
      </c>
      <c r="E315" s="174" t="s">
        <v>486</v>
      </c>
      <c r="F315" s="175" t="s">
        <v>487</v>
      </c>
      <c r="G315" s="176" t="s">
        <v>172</v>
      </c>
      <c r="H315" s="177">
        <v>18</v>
      </c>
      <c r="I315" s="178"/>
      <c r="J315" s="177">
        <f>ROUND((ROUND(I315,2))*(ROUND(H315,2)),2)</f>
        <v>0</v>
      </c>
      <c r="K315" s="175" t="s">
        <v>151</v>
      </c>
      <c r="L315" s="39"/>
      <c r="M315" s="179" t="s">
        <v>18</v>
      </c>
      <c r="N315" s="180" t="s">
        <v>46</v>
      </c>
      <c r="O315" s="64"/>
      <c r="P315" s="181">
        <f>O315*H315</f>
        <v>0</v>
      </c>
      <c r="Q315" s="181">
        <v>0</v>
      </c>
      <c r="R315" s="181">
        <f>Q315*H315</f>
        <v>0</v>
      </c>
      <c r="S315" s="181">
        <v>1.0489999999999999E-2</v>
      </c>
      <c r="T315" s="182">
        <f>S315*H315</f>
        <v>0.18881999999999999</v>
      </c>
      <c r="U315" s="34"/>
      <c r="V315" s="34"/>
      <c r="W315" s="34"/>
      <c r="X315" s="34"/>
      <c r="Y315" s="34"/>
      <c r="Z315" s="34"/>
      <c r="AA315" s="34"/>
      <c r="AB315" s="34"/>
      <c r="AC315" s="34"/>
      <c r="AD315" s="34"/>
      <c r="AE315" s="34"/>
      <c r="AR315" s="183" t="s">
        <v>271</v>
      </c>
      <c r="AT315" s="183" t="s">
        <v>147</v>
      </c>
      <c r="AU315" s="183" t="s">
        <v>85</v>
      </c>
      <c r="AY315" s="17" t="s">
        <v>144</v>
      </c>
      <c r="BE315" s="184">
        <f>IF(N315="základní",J315,0)</f>
        <v>0</v>
      </c>
      <c r="BF315" s="184">
        <f>IF(N315="snížená",J315,0)</f>
        <v>0</v>
      </c>
      <c r="BG315" s="184">
        <f>IF(N315="zákl. přenesená",J315,0)</f>
        <v>0</v>
      </c>
      <c r="BH315" s="184">
        <f>IF(N315="sníž. přenesená",J315,0)</f>
        <v>0</v>
      </c>
      <c r="BI315" s="184">
        <f>IF(N315="nulová",J315,0)</f>
        <v>0</v>
      </c>
      <c r="BJ315" s="17" t="s">
        <v>83</v>
      </c>
      <c r="BK315" s="184">
        <f>ROUND((ROUND(I315,2))*(ROUND(H315,2)),2)</f>
        <v>0</v>
      </c>
      <c r="BL315" s="17" t="s">
        <v>271</v>
      </c>
      <c r="BM315" s="183" t="s">
        <v>488</v>
      </c>
    </row>
    <row r="316" spans="1:65" s="2" customFormat="1">
      <c r="A316" s="34"/>
      <c r="B316" s="35"/>
      <c r="C316" s="36"/>
      <c r="D316" s="185" t="s">
        <v>154</v>
      </c>
      <c r="E316" s="36"/>
      <c r="F316" s="186" t="s">
        <v>489</v>
      </c>
      <c r="G316" s="36"/>
      <c r="H316" s="36"/>
      <c r="I316" s="187"/>
      <c r="J316" s="36"/>
      <c r="K316" s="36"/>
      <c r="L316" s="39"/>
      <c r="M316" s="188"/>
      <c r="N316" s="189"/>
      <c r="O316" s="64"/>
      <c r="P316" s="64"/>
      <c r="Q316" s="64"/>
      <c r="R316" s="64"/>
      <c r="S316" s="64"/>
      <c r="T316" s="65"/>
      <c r="U316" s="34"/>
      <c r="V316" s="34"/>
      <c r="W316" s="34"/>
      <c r="X316" s="34"/>
      <c r="Y316" s="34"/>
      <c r="Z316" s="34"/>
      <c r="AA316" s="34"/>
      <c r="AB316" s="34"/>
      <c r="AC316" s="34"/>
      <c r="AD316" s="34"/>
      <c r="AE316" s="34"/>
      <c r="AT316" s="17" t="s">
        <v>154</v>
      </c>
      <c r="AU316" s="17" t="s">
        <v>85</v>
      </c>
    </row>
    <row r="317" spans="1:65" s="13" customFormat="1">
      <c r="B317" s="190"/>
      <c r="C317" s="191"/>
      <c r="D317" s="192" t="s">
        <v>156</v>
      </c>
      <c r="E317" s="193" t="s">
        <v>18</v>
      </c>
      <c r="F317" s="194" t="s">
        <v>478</v>
      </c>
      <c r="G317" s="191"/>
      <c r="H317" s="195">
        <v>14</v>
      </c>
      <c r="I317" s="196"/>
      <c r="J317" s="191"/>
      <c r="K317" s="191"/>
      <c r="L317" s="197"/>
      <c r="M317" s="198"/>
      <c r="N317" s="199"/>
      <c r="O317" s="199"/>
      <c r="P317" s="199"/>
      <c r="Q317" s="199"/>
      <c r="R317" s="199"/>
      <c r="S317" s="199"/>
      <c r="T317" s="200"/>
      <c r="AT317" s="201" t="s">
        <v>156</v>
      </c>
      <c r="AU317" s="201" t="s">
        <v>85</v>
      </c>
      <c r="AV317" s="13" t="s">
        <v>85</v>
      </c>
      <c r="AW317" s="13" t="s">
        <v>37</v>
      </c>
      <c r="AX317" s="13" t="s">
        <v>75</v>
      </c>
      <c r="AY317" s="201" t="s">
        <v>144</v>
      </c>
    </row>
    <row r="318" spans="1:65" s="13" customFormat="1">
      <c r="B318" s="190"/>
      <c r="C318" s="191"/>
      <c r="D318" s="192" t="s">
        <v>156</v>
      </c>
      <c r="E318" s="193" t="s">
        <v>18</v>
      </c>
      <c r="F318" s="194" t="s">
        <v>479</v>
      </c>
      <c r="G318" s="191"/>
      <c r="H318" s="195">
        <v>4</v>
      </c>
      <c r="I318" s="196"/>
      <c r="J318" s="191"/>
      <c r="K318" s="191"/>
      <c r="L318" s="197"/>
      <c r="M318" s="198"/>
      <c r="N318" s="199"/>
      <c r="O318" s="199"/>
      <c r="P318" s="199"/>
      <c r="Q318" s="199"/>
      <c r="R318" s="199"/>
      <c r="S318" s="199"/>
      <c r="T318" s="200"/>
      <c r="AT318" s="201" t="s">
        <v>156</v>
      </c>
      <c r="AU318" s="201" t="s">
        <v>85</v>
      </c>
      <c r="AV318" s="13" t="s">
        <v>85</v>
      </c>
      <c r="AW318" s="13" t="s">
        <v>37</v>
      </c>
      <c r="AX318" s="13" t="s">
        <v>75</v>
      </c>
      <c r="AY318" s="201" t="s">
        <v>144</v>
      </c>
    </row>
    <row r="319" spans="1:65" s="14" customFormat="1">
      <c r="B319" s="202"/>
      <c r="C319" s="203"/>
      <c r="D319" s="192" t="s">
        <v>156</v>
      </c>
      <c r="E319" s="204" t="s">
        <v>18</v>
      </c>
      <c r="F319" s="205" t="s">
        <v>160</v>
      </c>
      <c r="G319" s="203"/>
      <c r="H319" s="206">
        <v>18</v>
      </c>
      <c r="I319" s="207"/>
      <c r="J319" s="203"/>
      <c r="K319" s="203"/>
      <c r="L319" s="208"/>
      <c r="M319" s="209"/>
      <c r="N319" s="210"/>
      <c r="O319" s="210"/>
      <c r="P319" s="210"/>
      <c r="Q319" s="210"/>
      <c r="R319" s="210"/>
      <c r="S319" s="210"/>
      <c r="T319" s="211"/>
      <c r="AT319" s="212" t="s">
        <v>156</v>
      </c>
      <c r="AU319" s="212" t="s">
        <v>85</v>
      </c>
      <c r="AV319" s="14" t="s">
        <v>152</v>
      </c>
      <c r="AW319" s="14" t="s">
        <v>37</v>
      </c>
      <c r="AX319" s="14" t="s">
        <v>83</v>
      </c>
      <c r="AY319" s="212" t="s">
        <v>144</v>
      </c>
    </row>
    <row r="320" spans="1:65" s="2" customFormat="1" ht="66.75" customHeight="1">
      <c r="A320" s="34"/>
      <c r="B320" s="35"/>
      <c r="C320" s="173" t="s">
        <v>490</v>
      </c>
      <c r="D320" s="173" t="s">
        <v>147</v>
      </c>
      <c r="E320" s="174" t="s">
        <v>491</v>
      </c>
      <c r="F320" s="175" t="s">
        <v>492</v>
      </c>
      <c r="G320" s="176" t="s">
        <v>361</v>
      </c>
      <c r="H320" s="177">
        <v>5.17</v>
      </c>
      <c r="I320" s="178"/>
      <c r="J320" s="177">
        <f>ROUND((ROUND(I320,2))*(ROUND(H320,2)),2)</f>
        <v>0</v>
      </c>
      <c r="K320" s="175" t="s">
        <v>151</v>
      </c>
      <c r="L320" s="39"/>
      <c r="M320" s="179" t="s">
        <v>18</v>
      </c>
      <c r="N320" s="180" t="s">
        <v>46</v>
      </c>
      <c r="O320" s="64"/>
      <c r="P320" s="181">
        <f>O320*H320</f>
        <v>0</v>
      </c>
      <c r="Q320" s="181">
        <v>0</v>
      </c>
      <c r="R320" s="181">
        <f>Q320*H320</f>
        <v>0</v>
      </c>
      <c r="S320" s="181">
        <v>0</v>
      </c>
      <c r="T320" s="182">
        <f>S320*H320</f>
        <v>0</v>
      </c>
      <c r="U320" s="34"/>
      <c r="V320" s="34"/>
      <c r="W320" s="34"/>
      <c r="X320" s="34"/>
      <c r="Y320" s="34"/>
      <c r="Z320" s="34"/>
      <c r="AA320" s="34"/>
      <c r="AB320" s="34"/>
      <c r="AC320" s="34"/>
      <c r="AD320" s="34"/>
      <c r="AE320" s="34"/>
      <c r="AR320" s="183" t="s">
        <v>271</v>
      </c>
      <c r="AT320" s="183" t="s">
        <v>147</v>
      </c>
      <c r="AU320" s="183" t="s">
        <v>85</v>
      </c>
      <c r="AY320" s="17" t="s">
        <v>144</v>
      </c>
      <c r="BE320" s="184">
        <f>IF(N320="základní",J320,0)</f>
        <v>0</v>
      </c>
      <c r="BF320" s="184">
        <f>IF(N320="snížená",J320,0)</f>
        <v>0</v>
      </c>
      <c r="BG320" s="184">
        <f>IF(N320="zákl. přenesená",J320,0)</f>
        <v>0</v>
      </c>
      <c r="BH320" s="184">
        <f>IF(N320="sníž. přenesená",J320,0)</f>
        <v>0</v>
      </c>
      <c r="BI320" s="184">
        <f>IF(N320="nulová",J320,0)</f>
        <v>0</v>
      </c>
      <c r="BJ320" s="17" t="s">
        <v>83</v>
      </c>
      <c r="BK320" s="184">
        <f>ROUND((ROUND(I320,2))*(ROUND(H320,2)),2)</f>
        <v>0</v>
      </c>
      <c r="BL320" s="17" t="s">
        <v>271</v>
      </c>
      <c r="BM320" s="183" t="s">
        <v>493</v>
      </c>
    </row>
    <row r="321" spans="1:65" s="2" customFormat="1">
      <c r="A321" s="34"/>
      <c r="B321" s="35"/>
      <c r="C321" s="36"/>
      <c r="D321" s="185" t="s">
        <v>154</v>
      </c>
      <c r="E321" s="36"/>
      <c r="F321" s="186" t="s">
        <v>494</v>
      </c>
      <c r="G321" s="36"/>
      <c r="H321" s="36"/>
      <c r="I321" s="187"/>
      <c r="J321" s="36"/>
      <c r="K321" s="36"/>
      <c r="L321" s="39"/>
      <c r="M321" s="188"/>
      <c r="N321" s="189"/>
      <c r="O321" s="64"/>
      <c r="P321" s="64"/>
      <c r="Q321" s="64"/>
      <c r="R321" s="64"/>
      <c r="S321" s="64"/>
      <c r="T321" s="65"/>
      <c r="U321" s="34"/>
      <c r="V321" s="34"/>
      <c r="W321" s="34"/>
      <c r="X321" s="34"/>
      <c r="Y321" s="34"/>
      <c r="Z321" s="34"/>
      <c r="AA321" s="34"/>
      <c r="AB321" s="34"/>
      <c r="AC321" s="34"/>
      <c r="AD321" s="34"/>
      <c r="AE321" s="34"/>
      <c r="AT321" s="17" t="s">
        <v>154</v>
      </c>
      <c r="AU321" s="17" t="s">
        <v>85</v>
      </c>
    </row>
    <row r="322" spans="1:65" s="2" customFormat="1" ht="62.65" customHeight="1">
      <c r="A322" s="34"/>
      <c r="B322" s="35"/>
      <c r="C322" s="173" t="s">
        <v>495</v>
      </c>
      <c r="D322" s="173" t="s">
        <v>147</v>
      </c>
      <c r="E322" s="174" t="s">
        <v>496</v>
      </c>
      <c r="F322" s="175" t="s">
        <v>497</v>
      </c>
      <c r="G322" s="176" t="s">
        <v>361</v>
      </c>
      <c r="H322" s="177">
        <v>5.17</v>
      </c>
      <c r="I322" s="178"/>
      <c r="J322" s="177">
        <f>ROUND((ROUND(I322,2))*(ROUND(H322,2)),2)</f>
        <v>0</v>
      </c>
      <c r="K322" s="175" t="s">
        <v>151</v>
      </c>
      <c r="L322" s="39"/>
      <c r="M322" s="179" t="s">
        <v>18</v>
      </c>
      <c r="N322" s="180" t="s">
        <v>46</v>
      </c>
      <c r="O322" s="64"/>
      <c r="P322" s="181">
        <f>O322*H322</f>
        <v>0</v>
      </c>
      <c r="Q322" s="181">
        <v>0</v>
      </c>
      <c r="R322" s="181">
        <f>Q322*H322</f>
        <v>0</v>
      </c>
      <c r="S322" s="181">
        <v>0</v>
      </c>
      <c r="T322" s="182">
        <f>S322*H322</f>
        <v>0</v>
      </c>
      <c r="U322" s="34"/>
      <c r="V322" s="34"/>
      <c r="W322" s="34"/>
      <c r="X322" s="34"/>
      <c r="Y322" s="34"/>
      <c r="Z322" s="34"/>
      <c r="AA322" s="34"/>
      <c r="AB322" s="34"/>
      <c r="AC322" s="34"/>
      <c r="AD322" s="34"/>
      <c r="AE322" s="34"/>
      <c r="AR322" s="183" t="s">
        <v>271</v>
      </c>
      <c r="AT322" s="183" t="s">
        <v>147</v>
      </c>
      <c r="AU322" s="183" t="s">
        <v>85</v>
      </c>
      <c r="AY322" s="17" t="s">
        <v>144</v>
      </c>
      <c r="BE322" s="184">
        <f>IF(N322="základní",J322,0)</f>
        <v>0</v>
      </c>
      <c r="BF322" s="184">
        <f>IF(N322="snížená",J322,0)</f>
        <v>0</v>
      </c>
      <c r="BG322" s="184">
        <f>IF(N322="zákl. přenesená",J322,0)</f>
        <v>0</v>
      </c>
      <c r="BH322" s="184">
        <f>IF(N322="sníž. přenesená",J322,0)</f>
        <v>0</v>
      </c>
      <c r="BI322" s="184">
        <f>IF(N322="nulová",J322,0)</f>
        <v>0</v>
      </c>
      <c r="BJ322" s="17" t="s">
        <v>83</v>
      </c>
      <c r="BK322" s="184">
        <f>ROUND((ROUND(I322,2))*(ROUND(H322,2)),2)</f>
        <v>0</v>
      </c>
      <c r="BL322" s="17" t="s">
        <v>271</v>
      </c>
      <c r="BM322" s="183" t="s">
        <v>498</v>
      </c>
    </row>
    <row r="323" spans="1:65" s="2" customFormat="1">
      <c r="A323" s="34"/>
      <c r="B323" s="35"/>
      <c r="C323" s="36"/>
      <c r="D323" s="185" t="s">
        <v>154</v>
      </c>
      <c r="E323" s="36"/>
      <c r="F323" s="186" t="s">
        <v>499</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154</v>
      </c>
      <c r="AU323" s="17" t="s">
        <v>85</v>
      </c>
    </row>
    <row r="324" spans="1:65" s="12" customFormat="1" ht="22.9" customHeight="1">
      <c r="B324" s="157"/>
      <c r="C324" s="158"/>
      <c r="D324" s="159" t="s">
        <v>74</v>
      </c>
      <c r="E324" s="171" t="s">
        <v>500</v>
      </c>
      <c r="F324" s="171" t="s">
        <v>501</v>
      </c>
      <c r="G324" s="158"/>
      <c r="H324" s="158"/>
      <c r="I324" s="161"/>
      <c r="J324" s="172">
        <f>BK324</f>
        <v>0</v>
      </c>
      <c r="K324" s="158"/>
      <c r="L324" s="163"/>
      <c r="M324" s="164"/>
      <c r="N324" s="165"/>
      <c r="O324" s="165"/>
      <c r="P324" s="166">
        <f>SUM(P325:P358)</f>
        <v>0</v>
      </c>
      <c r="Q324" s="165"/>
      <c r="R324" s="166">
        <f>SUM(R325:R358)</f>
        <v>0.17259999999999998</v>
      </c>
      <c r="S324" s="165"/>
      <c r="T324" s="167">
        <f>SUM(T325:T358)</f>
        <v>0.5444</v>
      </c>
      <c r="AR324" s="168" t="s">
        <v>85</v>
      </c>
      <c r="AT324" s="169" t="s">
        <v>74</v>
      </c>
      <c r="AU324" s="169" t="s">
        <v>83</v>
      </c>
      <c r="AY324" s="168" t="s">
        <v>144</v>
      </c>
      <c r="BK324" s="170">
        <f>SUM(BK325:BK358)</f>
        <v>0</v>
      </c>
    </row>
    <row r="325" spans="1:65" s="2" customFormat="1" ht="33" customHeight="1">
      <c r="A325" s="34"/>
      <c r="B325" s="35"/>
      <c r="C325" s="173" t="s">
        <v>502</v>
      </c>
      <c r="D325" s="173" t="s">
        <v>147</v>
      </c>
      <c r="E325" s="174" t="s">
        <v>503</v>
      </c>
      <c r="F325" s="175" t="s">
        <v>504</v>
      </c>
      <c r="G325" s="176" t="s">
        <v>150</v>
      </c>
      <c r="H325" s="177">
        <v>112</v>
      </c>
      <c r="I325" s="178"/>
      <c r="J325" s="177">
        <f>ROUND((ROUND(I325,2))*(ROUND(H325,2)),2)</f>
        <v>0</v>
      </c>
      <c r="K325" s="175" t="s">
        <v>151</v>
      </c>
      <c r="L325" s="39"/>
      <c r="M325" s="179" t="s">
        <v>18</v>
      </c>
      <c r="N325" s="180" t="s">
        <v>46</v>
      </c>
      <c r="O325" s="64"/>
      <c r="P325" s="181">
        <f>O325*H325</f>
        <v>0</v>
      </c>
      <c r="Q325" s="181">
        <v>0</v>
      </c>
      <c r="R325" s="181">
        <f>Q325*H325</f>
        <v>0</v>
      </c>
      <c r="S325" s="181">
        <v>4.0000000000000001E-3</v>
      </c>
      <c r="T325" s="182">
        <f>S325*H325</f>
        <v>0.44800000000000001</v>
      </c>
      <c r="U325" s="34"/>
      <c r="V325" s="34"/>
      <c r="W325" s="34"/>
      <c r="X325" s="34"/>
      <c r="Y325" s="34"/>
      <c r="Z325" s="34"/>
      <c r="AA325" s="34"/>
      <c r="AB325" s="34"/>
      <c r="AC325" s="34"/>
      <c r="AD325" s="34"/>
      <c r="AE325" s="34"/>
      <c r="AR325" s="183" t="s">
        <v>271</v>
      </c>
      <c r="AT325" s="183" t="s">
        <v>147</v>
      </c>
      <c r="AU325" s="183" t="s">
        <v>85</v>
      </c>
      <c r="AY325" s="17" t="s">
        <v>144</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271</v>
      </c>
      <c r="BM325" s="183" t="s">
        <v>505</v>
      </c>
    </row>
    <row r="326" spans="1:65" s="2" customFormat="1">
      <c r="A326" s="34"/>
      <c r="B326" s="35"/>
      <c r="C326" s="36"/>
      <c r="D326" s="185" t="s">
        <v>154</v>
      </c>
      <c r="E326" s="36"/>
      <c r="F326" s="186" t="s">
        <v>506</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154</v>
      </c>
      <c r="AU326" s="17" t="s">
        <v>85</v>
      </c>
    </row>
    <row r="327" spans="1:65" s="2" customFormat="1" ht="39">
      <c r="A327" s="34"/>
      <c r="B327" s="35"/>
      <c r="C327" s="36"/>
      <c r="D327" s="192" t="s">
        <v>507</v>
      </c>
      <c r="E327" s="36"/>
      <c r="F327" s="233" t="s">
        <v>508</v>
      </c>
      <c r="G327" s="36"/>
      <c r="H327" s="36"/>
      <c r="I327" s="187"/>
      <c r="J327" s="36"/>
      <c r="K327" s="36"/>
      <c r="L327" s="39"/>
      <c r="M327" s="188"/>
      <c r="N327" s="189"/>
      <c r="O327" s="64"/>
      <c r="P327" s="64"/>
      <c r="Q327" s="64"/>
      <c r="R327" s="64"/>
      <c r="S327" s="64"/>
      <c r="T327" s="65"/>
      <c r="U327" s="34"/>
      <c r="V327" s="34"/>
      <c r="W327" s="34"/>
      <c r="X327" s="34"/>
      <c r="Y327" s="34"/>
      <c r="Z327" s="34"/>
      <c r="AA327" s="34"/>
      <c r="AB327" s="34"/>
      <c r="AC327" s="34"/>
      <c r="AD327" s="34"/>
      <c r="AE327" s="34"/>
      <c r="AT327" s="17" t="s">
        <v>507</v>
      </c>
      <c r="AU327" s="17" t="s">
        <v>85</v>
      </c>
    </row>
    <row r="328" spans="1:65" s="13" customFormat="1">
      <c r="B328" s="190"/>
      <c r="C328" s="191"/>
      <c r="D328" s="192" t="s">
        <v>156</v>
      </c>
      <c r="E328" s="193" t="s">
        <v>18</v>
      </c>
      <c r="F328" s="194" t="s">
        <v>509</v>
      </c>
      <c r="G328" s="191"/>
      <c r="H328" s="195">
        <v>30</v>
      </c>
      <c r="I328" s="196"/>
      <c r="J328" s="191"/>
      <c r="K328" s="191"/>
      <c r="L328" s="197"/>
      <c r="M328" s="198"/>
      <c r="N328" s="199"/>
      <c r="O328" s="199"/>
      <c r="P328" s="199"/>
      <c r="Q328" s="199"/>
      <c r="R328" s="199"/>
      <c r="S328" s="199"/>
      <c r="T328" s="200"/>
      <c r="AT328" s="201" t="s">
        <v>156</v>
      </c>
      <c r="AU328" s="201" t="s">
        <v>85</v>
      </c>
      <c r="AV328" s="13" t="s">
        <v>85</v>
      </c>
      <c r="AW328" s="13" t="s">
        <v>37</v>
      </c>
      <c r="AX328" s="13" t="s">
        <v>75</v>
      </c>
      <c r="AY328" s="201" t="s">
        <v>144</v>
      </c>
    </row>
    <row r="329" spans="1:65" s="13" customFormat="1">
      <c r="B329" s="190"/>
      <c r="C329" s="191"/>
      <c r="D329" s="192" t="s">
        <v>156</v>
      </c>
      <c r="E329" s="193" t="s">
        <v>18</v>
      </c>
      <c r="F329" s="194" t="s">
        <v>510</v>
      </c>
      <c r="G329" s="191"/>
      <c r="H329" s="195">
        <v>16</v>
      </c>
      <c r="I329" s="196"/>
      <c r="J329" s="191"/>
      <c r="K329" s="191"/>
      <c r="L329" s="197"/>
      <c r="M329" s="198"/>
      <c r="N329" s="199"/>
      <c r="O329" s="199"/>
      <c r="P329" s="199"/>
      <c r="Q329" s="199"/>
      <c r="R329" s="199"/>
      <c r="S329" s="199"/>
      <c r="T329" s="200"/>
      <c r="AT329" s="201" t="s">
        <v>156</v>
      </c>
      <c r="AU329" s="201" t="s">
        <v>85</v>
      </c>
      <c r="AV329" s="13" t="s">
        <v>85</v>
      </c>
      <c r="AW329" s="13" t="s">
        <v>37</v>
      </c>
      <c r="AX329" s="13" t="s">
        <v>75</v>
      </c>
      <c r="AY329" s="201" t="s">
        <v>144</v>
      </c>
    </row>
    <row r="330" spans="1:65" s="13" customFormat="1">
      <c r="B330" s="190"/>
      <c r="C330" s="191"/>
      <c r="D330" s="192" t="s">
        <v>156</v>
      </c>
      <c r="E330" s="193" t="s">
        <v>18</v>
      </c>
      <c r="F330" s="194" t="s">
        <v>511</v>
      </c>
      <c r="G330" s="191"/>
      <c r="H330" s="195">
        <v>28</v>
      </c>
      <c r="I330" s="196"/>
      <c r="J330" s="191"/>
      <c r="K330" s="191"/>
      <c r="L330" s="197"/>
      <c r="M330" s="198"/>
      <c r="N330" s="199"/>
      <c r="O330" s="199"/>
      <c r="P330" s="199"/>
      <c r="Q330" s="199"/>
      <c r="R330" s="199"/>
      <c r="S330" s="199"/>
      <c r="T330" s="200"/>
      <c r="AT330" s="201" t="s">
        <v>156</v>
      </c>
      <c r="AU330" s="201" t="s">
        <v>85</v>
      </c>
      <c r="AV330" s="13" t="s">
        <v>85</v>
      </c>
      <c r="AW330" s="13" t="s">
        <v>37</v>
      </c>
      <c r="AX330" s="13" t="s">
        <v>75</v>
      </c>
      <c r="AY330" s="201" t="s">
        <v>144</v>
      </c>
    </row>
    <row r="331" spans="1:65" s="13" customFormat="1">
      <c r="B331" s="190"/>
      <c r="C331" s="191"/>
      <c r="D331" s="192" t="s">
        <v>156</v>
      </c>
      <c r="E331" s="193" t="s">
        <v>18</v>
      </c>
      <c r="F331" s="194" t="s">
        <v>512</v>
      </c>
      <c r="G331" s="191"/>
      <c r="H331" s="195">
        <v>38</v>
      </c>
      <c r="I331" s="196"/>
      <c r="J331" s="191"/>
      <c r="K331" s="191"/>
      <c r="L331" s="197"/>
      <c r="M331" s="198"/>
      <c r="N331" s="199"/>
      <c r="O331" s="199"/>
      <c r="P331" s="199"/>
      <c r="Q331" s="199"/>
      <c r="R331" s="199"/>
      <c r="S331" s="199"/>
      <c r="T331" s="200"/>
      <c r="AT331" s="201" t="s">
        <v>156</v>
      </c>
      <c r="AU331" s="201" t="s">
        <v>85</v>
      </c>
      <c r="AV331" s="13" t="s">
        <v>85</v>
      </c>
      <c r="AW331" s="13" t="s">
        <v>37</v>
      </c>
      <c r="AX331" s="13" t="s">
        <v>75</v>
      </c>
      <c r="AY331" s="201" t="s">
        <v>144</v>
      </c>
    </row>
    <row r="332" spans="1:65" s="14" customFormat="1">
      <c r="B332" s="202"/>
      <c r="C332" s="203"/>
      <c r="D332" s="192" t="s">
        <v>156</v>
      </c>
      <c r="E332" s="204" t="s">
        <v>18</v>
      </c>
      <c r="F332" s="205" t="s">
        <v>160</v>
      </c>
      <c r="G332" s="203"/>
      <c r="H332" s="206">
        <v>112</v>
      </c>
      <c r="I332" s="207"/>
      <c r="J332" s="203"/>
      <c r="K332" s="203"/>
      <c r="L332" s="208"/>
      <c r="M332" s="209"/>
      <c r="N332" s="210"/>
      <c r="O332" s="210"/>
      <c r="P332" s="210"/>
      <c r="Q332" s="210"/>
      <c r="R332" s="210"/>
      <c r="S332" s="210"/>
      <c r="T332" s="211"/>
      <c r="AT332" s="212" t="s">
        <v>156</v>
      </c>
      <c r="AU332" s="212" t="s">
        <v>85</v>
      </c>
      <c r="AV332" s="14" t="s">
        <v>152</v>
      </c>
      <c r="AW332" s="14" t="s">
        <v>37</v>
      </c>
      <c r="AX332" s="14" t="s">
        <v>83</v>
      </c>
      <c r="AY332" s="212" t="s">
        <v>144</v>
      </c>
    </row>
    <row r="333" spans="1:65" s="2" customFormat="1" ht="37.9" customHeight="1">
      <c r="A333" s="34"/>
      <c r="B333" s="35"/>
      <c r="C333" s="173" t="s">
        <v>513</v>
      </c>
      <c r="D333" s="173" t="s">
        <v>147</v>
      </c>
      <c r="E333" s="174" t="s">
        <v>514</v>
      </c>
      <c r="F333" s="175" t="s">
        <v>515</v>
      </c>
      <c r="G333" s="176" t="s">
        <v>150</v>
      </c>
      <c r="H333" s="177">
        <v>4</v>
      </c>
      <c r="I333" s="178"/>
      <c r="J333" s="177">
        <f>ROUND((ROUND(I333,2))*(ROUND(H333,2)),2)</f>
        <v>0</v>
      </c>
      <c r="K333" s="175" t="s">
        <v>151</v>
      </c>
      <c r="L333" s="39"/>
      <c r="M333" s="179" t="s">
        <v>18</v>
      </c>
      <c r="N333" s="180" t="s">
        <v>46</v>
      </c>
      <c r="O333" s="64"/>
      <c r="P333" s="181">
        <f>O333*H333</f>
        <v>0</v>
      </c>
      <c r="Q333" s="181">
        <v>0</v>
      </c>
      <c r="R333" s="181">
        <f>Q333*H333</f>
        <v>0</v>
      </c>
      <c r="S333" s="181">
        <v>0</v>
      </c>
      <c r="T333" s="182">
        <f>S333*H333</f>
        <v>0</v>
      </c>
      <c r="U333" s="34"/>
      <c r="V333" s="34"/>
      <c r="W333" s="34"/>
      <c r="X333" s="34"/>
      <c r="Y333" s="34"/>
      <c r="Z333" s="34"/>
      <c r="AA333" s="34"/>
      <c r="AB333" s="34"/>
      <c r="AC333" s="34"/>
      <c r="AD333" s="34"/>
      <c r="AE333" s="34"/>
      <c r="AR333" s="183" t="s">
        <v>271</v>
      </c>
      <c r="AT333" s="183" t="s">
        <v>147</v>
      </c>
      <c r="AU333" s="183" t="s">
        <v>85</v>
      </c>
      <c r="AY333" s="17" t="s">
        <v>144</v>
      </c>
      <c r="BE333" s="184">
        <f>IF(N333="základní",J333,0)</f>
        <v>0</v>
      </c>
      <c r="BF333" s="184">
        <f>IF(N333="snížená",J333,0)</f>
        <v>0</v>
      </c>
      <c r="BG333" s="184">
        <f>IF(N333="zákl. přenesená",J333,0)</f>
        <v>0</v>
      </c>
      <c r="BH333" s="184">
        <f>IF(N333="sníž. přenesená",J333,0)</f>
        <v>0</v>
      </c>
      <c r="BI333" s="184">
        <f>IF(N333="nulová",J333,0)</f>
        <v>0</v>
      </c>
      <c r="BJ333" s="17" t="s">
        <v>83</v>
      </c>
      <c r="BK333" s="184">
        <f>ROUND((ROUND(I333,2))*(ROUND(H333,2)),2)</f>
        <v>0</v>
      </c>
      <c r="BL333" s="17" t="s">
        <v>271</v>
      </c>
      <c r="BM333" s="183" t="s">
        <v>516</v>
      </c>
    </row>
    <row r="334" spans="1:65" s="2" customFormat="1">
      <c r="A334" s="34"/>
      <c r="B334" s="35"/>
      <c r="C334" s="36"/>
      <c r="D334" s="185" t="s">
        <v>154</v>
      </c>
      <c r="E334" s="36"/>
      <c r="F334" s="186" t="s">
        <v>517</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154</v>
      </c>
      <c r="AU334" s="17" t="s">
        <v>85</v>
      </c>
    </row>
    <row r="335" spans="1:65" s="13" customFormat="1">
      <c r="B335" s="190"/>
      <c r="C335" s="191"/>
      <c r="D335" s="192" t="s">
        <v>156</v>
      </c>
      <c r="E335" s="193" t="s">
        <v>18</v>
      </c>
      <c r="F335" s="194" t="s">
        <v>263</v>
      </c>
      <c r="G335" s="191"/>
      <c r="H335" s="195">
        <v>1</v>
      </c>
      <c r="I335" s="196"/>
      <c r="J335" s="191"/>
      <c r="K335" s="191"/>
      <c r="L335" s="197"/>
      <c r="M335" s="198"/>
      <c r="N335" s="199"/>
      <c r="O335" s="199"/>
      <c r="P335" s="199"/>
      <c r="Q335" s="199"/>
      <c r="R335" s="199"/>
      <c r="S335" s="199"/>
      <c r="T335" s="200"/>
      <c r="AT335" s="201" t="s">
        <v>156</v>
      </c>
      <c r="AU335" s="201" t="s">
        <v>85</v>
      </c>
      <c r="AV335" s="13" t="s">
        <v>85</v>
      </c>
      <c r="AW335" s="13" t="s">
        <v>37</v>
      </c>
      <c r="AX335" s="13" t="s">
        <v>75</v>
      </c>
      <c r="AY335" s="201" t="s">
        <v>144</v>
      </c>
    </row>
    <row r="336" spans="1:65" s="13" customFormat="1">
      <c r="B336" s="190"/>
      <c r="C336" s="191"/>
      <c r="D336" s="192" t="s">
        <v>156</v>
      </c>
      <c r="E336" s="193" t="s">
        <v>18</v>
      </c>
      <c r="F336" s="194" t="s">
        <v>264</v>
      </c>
      <c r="G336" s="191"/>
      <c r="H336" s="195">
        <v>1</v>
      </c>
      <c r="I336" s="196"/>
      <c r="J336" s="191"/>
      <c r="K336" s="191"/>
      <c r="L336" s="197"/>
      <c r="M336" s="198"/>
      <c r="N336" s="199"/>
      <c r="O336" s="199"/>
      <c r="P336" s="199"/>
      <c r="Q336" s="199"/>
      <c r="R336" s="199"/>
      <c r="S336" s="199"/>
      <c r="T336" s="200"/>
      <c r="AT336" s="201" t="s">
        <v>156</v>
      </c>
      <c r="AU336" s="201" t="s">
        <v>85</v>
      </c>
      <c r="AV336" s="13" t="s">
        <v>85</v>
      </c>
      <c r="AW336" s="13" t="s">
        <v>37</v>
      </c>
      <c r="AX336" s="13" t="s">
        <v>75</v>
      </c>
      <c r="AY336" s="201" t="s">
        <v>144</v>
      </c>
    </row>
    <row r="337" spans="1:65" s="13" customFormat="1">
      <c r="B337" s="190"/>
      <c r="C337" s="191"/>
      <c r="D337" s="192" t="s">
        <v>156</v>
      </c>
      <c r="E337" s="193" t="s">
        <v>18</v>
      </c>
      <c r="F337" s="194" t="s">
        <v>265</v>
      </c>
      <c r="G337" s="191"/>
      <c r="H337" s="195">
        <v>2</v>
      </c>
      <c r="I337" s="196"/>
      <c r="J337" s="191"/>
      <c r="K337" s="191"/>
      <c r="L337" s="197"/>
      <c r="M337" s="198"/>
      <c r="N337" s="199"/>
      <c r="O337" s="199"/>
      <c r="P337" s="199"/>
      <c r="Q337" s="199"/>
      <c r="R337" s="199"/>
      <c r="S337" s="199"/>
      <c r="T337" s="200"/>
      <c r="AT337" s="201" t="s">
        <v>156</v>
      </c>
      <c r="AU337" s="201" t="s">
        <v>85</v>
      </c>
      <c r="AV337" s="13" t="s">
        <v>85</v>
      </c>
      <c r="AW337" s="13" t="s">
        <v>37</v>
      </c>
      <c r="AX337" s="13" t="s">
        <v>75</v>
      </c>
      <c r="AY337" s="201" t="s">
        <v>144</v>
      </c>
    </row>
    <row r="338" spans="1:65" s="14" customFormat="1">
      <c r="B338" s="202"/>
      <c r="C338" s="203"/>
      <c r="D338" s="192" t="s">
        <v>156</v>
      </c>
      <c r="E338" s="204" t="s">
        <v>18</v>
      </c>
      <c r="F338" s="205" t="s">
        <v>160</v>
      </c>
      <c r="G338" s="203"/>
      <c r="H338" s="206">
        <v>4</v>
      </c>
      <c r="I338" s="207"/>
      <c r="J338" s="203"/>
      <c r="K338" s="203"/>
      <c r="L338" s="208"/>
      <c r="M338" s="209"/>
      <c r="N338" s="210"/>
      <c r="O338" s="210"/>
      <c r="P338" s="210"/>
      <c r="Q338" s="210"/>
      <c r="R338" s="210"/>
      <c r="S338" s="210"/>
      <c r="T338" s="211"/>
      <c r="AT338" s="212" t="s">
        <v>156</v>
      </c>
      <c r="AU338" s="212" t="s">
        <v>85</v>
      </c>
      <c r="AV338" s="14" t="s">
        <v>152</v>
      </c>
      <c r="AW338" s="14" t="s">
        <v>37</v>
      </c>
      <c r="AX338" s="14" t="s">
        <v>83</v>
      </c>
      <c r="AY338" s="212" t="s">
        <v>144</v>
      </c>
    </row>
    <row r="339" spans="1:65" s="2" customFormat="1" ht="44.25" customHeight="1">
      <c r="A339" s="34"/>
      <c r="B339" s="35"/>
      <c r="C339" s="224" t="s">
        <v>518</v>
      </c>
      <c r="D339" s="224" t="s">
        <v>266</v>
      </c>
      <c r="E339" s="225" t="s">
        <v>519</v>
      </c>
      <c r="F339" s="226" t="s">
        <v>520</v>
      </c>
      <c r="G339" s="227" t="s">
        <v>150</v>
      </c>
      <c r="H339" s="228">
        <v>4</v>
      </c>
      <c r="I339" s="229"/>
      <c r="J339" s="228">
        <f>ROUND((ROUND(I339,2))*(ROUND(H339,2)),2)</f>
        <v>0</v>
      </c>
      <c r="K339" s="226" t="s">
        <v>151</v>
      </c>
      <c r="L339" s="230"/>
      <c r="M339" s="231" t="s">
        <v>18</v>
      </c>
      <c r="N339" s="232" t="s">
        <v>46</v>
      </c>
      <c r="O339" s="64"/>
      <c r="P339" s="181">
        <f>O339*H339</f>
        <v>0</v>
      </c>
      <c r="Q339" s="181">
        <v>4.2999999999999997E-2</v>
      </c>
      <c r="R339" s="181">
        <f>Q339*H339</f>
        <v>0.17199999999999999</v>
      </c>
      <c r="S339" s="181">
        <v>0</v>
      </c>
      <c r="T339" s="182">
        <f>S339*H339</f>
        <v>0</v>
      </c>
      <c r="U339" s="34"/>
      <c r="V339" s="34"/>
      <c r="W339" s="34"/>
      <c r="X339" s="34"/>
      <c r="Y339" s="34"/>
      <c r="Z339" s="34"/>
      <c r="AA339" s="34"/>
      <c r="AB339" s="34"/>
      <c r="AC339" s="34"/>
      <c r="AD339" s="34"/>
      <c r="AE339" s="34"/>
      <c r="AR339" s="183" t="s">
        <v>369</v>
      </c>
      <c r="AT339" s="183" t="s">
        <v>266</v>
      </c>
      <c r="AU339" s="183" t="s">
        <v>85</v>
      </c>
      <c r="AY339" s="17" t="s">
        <v>144</v>
      </c>
      <c r="BE339" s="184">
        <f>IF(N339="základní",J339,0)</f>
        <v>0</v>
      </c>
      <c r="BF339" s="184">
        <f>IF(N339="snížená",J339,0)</f>
        <v>0</v>
      </c>
      <c r="BG339" s="184">
        <f>IF(N339="zákl. přenesená",J339,0)</f>
        <v>0</v>
      </c>
      <c r="BH339" s="184">
        <f>IF(N339="sníž. přenesená",J339,0)</f>
        <v>0</v>
      </c>
      <c r="BI339" s="184">
        <f>IF(N339="nulová",J339,0)</f>
        <v>0</v>
      </c>
      <c r="BJ339" s="17" t="s">
        <v>83</v>
      </c>
      <c r="BK339" s="184">
        <f>ROUND((ROUND(I339,2))*(ROUND(H339,2)),2)</f>
        <v>0</v>
      </c>
      <c r="BL339" s="17" t="s">
        <v>271</v>
      </c>
      <c r="BM339" s="183" t="s">
        <v>521</v>
      </c>
    </row>
    <row r="340" spans="1:65" s="2" customFormat="1" ht="21.75" customHeight="1">
      <c r="A340" s="34"/>
      <c r="B340" s="35"/>
      <c r="C340" s="173" t="s">
        <v>522</v>
      </c>
      <c r="D340" s="173" t="s">
        <v>147</v>
      </c>
      <c r="E340" s="174" t="s">
        <v>523</v>
      </c>
      <c r="F340" s="175" t="s">
        <v>524</v>
      </c>
      <c r="G340" s="176" t="s">
        <v>150</v>
      </c>
      <c r="H340" s="177">
        <v>4</v>
      </c>
      <c r="I340" s="178"/>
      <c r="J340" s="177">
        <f>ROUND((ROUND(I340,2))*(ROUND(H340,2)),2)</f>
        <v>0</v>
      </c>
      <c r="K340" s="175" t="s">
        <v>151</v>
      </c>
      <c r="L340" s="39"/>
      <c r="M340" s="179" t="s">
        <v>18</v>
      </c>
      <c r="N340" s="180" t="s">
        <v>46</v>
      </c>
      <c r="O340" s="64"/>
      <c r="P340" s="181">
        <f>O340*H340</f>
        <v>0</v>
      </c>
      <c r="Q340" s="181">
        <v>0</v>
      </c>
      <c r="R340" s="181">
        <f>Q340*H340</f>
        <v>0</v>
      </c>
      <c r="S340" s="181">
        <v>1E-4</v>
      </c>
      <c r="T340" s="182">
        <f>S340*H340</f>
        <v>4.0000000000000002E-4</v>
      </c>
      <c r="U340" s="34"/>
      <c r="V340" s="34"/>
      <c r="W340" s="34"/>
      <c r="X340" s="34"/>
      <c r="Y340" s="34"/>
      <c r="Z340" s="34"/>
      <c r="AA340" s="34"/>
      <c r="AB340" s="34"/>
      <c r="AC340" s="34"/>
      <c r="AD340" s="34"/>
      <c r="AE340" s="34"/>
      <c r="AR340" s="183" t="s">
        <v>271</v>
      </c>
      <c r="AT340" s="183" t="s">
        <v>147</v>
      </c>
      <c r="AU340" s="183" t="s">
        <v>85</v>
      </c>
      <c r="AY340" s="17" t="s">
        <v>144</v>
      </c>
      <c r="BE340" s="184">
        <f>IF(N340="základní",J340,0)</f>
        <v>0</v>
      </c>
      <c r="BF340" s="184">
        <f>IF(N340="snížená",J340,0)</f>
        <v>0</v>
      </c>
      <c r="BG340" s="184">
        <f>IF(N340="zákl. přenesená",J340,0)</f>
        <v>0</v>
      </c>
      <c r="BH340" s="184">
        <f>IF(N340="sníž. přenesená",J340,0)</f>
        <v>0</v>
      </c>
      <c r="BI340" s="184">
        <f>IF(N340="nulová",J340,0)</f>
        <v>0</v>
      </c>
      <c r="BJ340" s="17" t="s">
        <v>83</v>
      </c>
      <c r="BK340" s="184">
        <f>ROUND((ROUND(I340,2))*(ROUND(H340,2)),2)</f>
        <v>0</v>
      </c>
      <c r="BL340" s="17" t="s">
        <v>271</v>
      </c>
      <c r="BM340" s="183" t="s">
        <v>525</v>
      </c>
    </row>
    <row r="341" spans="1:65" s="2" customFormat="1">
      <c r="A341" s="34"/>
      <c r="B341" s="35"/>
      <c r="C341" s="36"/>
      <c r="D341" s="185" t="s">
        <v>154</v>
      </c>
      <c r="E341" s="36"/>
      <c r="F341" s="186" t="s">
        <v>526</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154</v>
      </c>
      <c r="AU341" s="17" t="s">
        <v>85</v>
      </c>
    </row>
    <row r="342" spans="1:65" s="13" customFormat="1">
      <c r="B342" s="190"/>
      <c r="C342" s="191"/>
      <c r="D342" s="192" t="s">
        <v>156</v>
      </c>
      <c r="E342" s="193" t="s">
        <v>18</v>
      </c>
      <c r="F342" s="194" t="s">
        <v>527</v>
      </c>
      <c r="G342" s="191"/>
      <c r="H342" s="195">
        <v>4</v>
      </c>
      <c r="I342" s="196"/>
      <c r="J342" s="191"/>
      <c r="K342" s="191"/>
      <c r="L342" s="197"/>
      <c r="M342" s="198"/>
      <c r="N342" s="199"/>
      <c r="O342" s="199"/>
      <c r="P342" s="199"/>
      <c r="Q342" s="199"/>
      <c r="R342" s="199"/>
      <c r="S342" s="199"/>
      <c r="T342" s="200"/>
      <c r="AT342" s="201" t="s">
        <v>156</v>
      </c>
      <c r="AU342" s="201" t="s">
        <v>85</v>
      </c>
      <c r="AV342" s="13" t="s">
        <v>85</v>
      </c>
      <c r="AW342" s="13" t="s">
        <v>37</v>
      </c>
      <c r="AX342" s="13" t="s">
        <v>83</v>
      </c>
      <c r="AY342" s="201" t="s">
        <v>144</v>
      </c>
    </row>
    <row r="343" spans="1:65" s="2" customFormat="1" ht="16.5" customHeight="1">
      <c r="A343" s="34"/>
      <c r="B343" s="35"/>
      <c r="C343" s="224" t="s">
        <v>528</v>
      </c>
      <c r="D343" s="224" t="s">
        <v>266</v>
      </c>
      <c r="E343" s="225" t="s">
        <v>529</v>
      </c>
      <c r="F343" s="226" t="s">
        <v>530</v>
      </c>
      <c r="G343" s="227" t="s">
        <v>150</v>
      </c>
      <c r="H343" s="228">
        <v>4</v>
      </c>
      <c r="I343" s="229"/>
      <c r="J343" s="228">
        <f>ROUND((ROUND(I343,2))*(ROUND(H343,2)),2)</f>
        <v>0</v>
      </c>
      <c r="K343" s="226" t="s">
        <v>151</v>
      </c>
      <c r="L343" s="230"/>
      <c r="M343" s="231" t="s">
        <v>18</v>
      </c>
      <c r="N343" s="232" t="s">
        <v>46</v>
      </c>
      <c r="O343" s="64"/>
      <c r="P343" s="181">
        <f>O343*H343</f>
        <v>0</v>
      </c>
      <c r="Q343" s="181">
        <v>1.4999999999999999E-4</v>
      </c>
      <c r="R343" s="181">
        <f>Q343*H343</f>
        <v>5.9999999999999995E-4</v>
      </c>
      <c r="S343" s="181">
        <v>0</v>
      </c>
      <c r="T343" s="182">
        <f>S343*H343</f>
        <v>0</v>
      </c>
      <c r="U343" s="34"/>
      <c r="V343" s="34"/>
      <c r="W343" s="34"/>
      <c r="X343" s="34"/>
      <c r="Y343" s="34"/>
      <c r="Z343" s="34"/>
      <c r="AA343" s="34"/>
      <c r="AB343" s="34"/>
      <c r="AC343" s="34"/>
      <c r="AD343" s="34"/>
      <c r="AE343" s="34"/>
      <c r="AR343" s="183" t="s">
        <v>369</v>
      </c>
      <c r="AT343" s="183" t="s">
        <v>266</v>
      </c>
      <c r="AU343" s="183" t="s">
        <v>85</v>
      </c>
      <c r="AY343" s="17" t="s">
        <v>144</v>
      </c>
      <c r="BE343" s="184">
        <f>IF(N343="základní",J343,0)</f>
        <v>0</v>
      </c>
      <c r="BF343" s="184">
        <f>IF(N343="snížená",J343,0)</f>
        <v>0</v>
      </c>
      <c r="BG343" s="184">
        <f>IF(N343="zákl. přenesená",J343,0)</f>
        <v>0</v>
      </c>
      <c r="BH343" s="184">
        <f>IF(N343="sníž. přenesená",J343,0)</f>
        <v>0</v>
      </c>
      <c r="BI343" s="184">
        <f>IF(N343="nulová",J343,0)</f>
        <v>0</v>
      </c>
      <c r="BJ343" s="17" t="s">
        <v>83</v>
      </c>
      <c r="BK343" s="184">
        <f>ROUND((ROUND(I343,2))*(ROUND(H343,2)),2)</f>
        <v>0</v>
      </c>
      <c r="BL343" s="17" t="s">
        <v>271</v>
      </c>
      <c r="BM343" s="183" t="s">
        <v>531</v>
      </c>
    </row>
    <row r="344" spans="1:65" s="2" customFormat="1" ht="19.5">
      <c r="A344" s="34"/>
      <c r="B344" s="35"/>
      <c r="C344" s="36"/>
      <c r="D344" s="192" t="s">
        <v>507</v>
      </c>
      <c r="E344" s="36"/>
      <c r="F344" s="233" t="s">
        <v>532</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507</v>
      </c>
      <c r="AU344" s="17" t="s">
        <v>85</v>
      </c>
    </row>
    <row r="345" spans="1:65" s="2" customFormat="1" ht="24.2" customHeight="1">
      <c r="A345" s="34"/>
      <c r="B345" s="35"/>
      <c r="C345" s="173" t="s">
        <v>533</v>
      </c>
      <c r="D345" s="173" t="s">
        <v>147</v>
      </c>
      <c r="E345" s="174" t="s">
        <v>534</v>
      </c>
      <c r="F345" s="175" t="s">
        <v>535</v>
      </c>
      <c r="G345" s="176" t="s">
        <v>150</v>
      </c>
      <c r="H345" s="177">
        <v>4</v>
      </c>
      <c r="I345" s="178"/>
      <c r="J345" s="177">
        <f>ROUND((ROUND(I345,2))*(ROUND(H345,2)),2)</f>
        <v>0</v>
      </c>
      <c r="K345" s="175" t="s">
        <v>151</v>
      </c>
      <c r="L345" s="39"/>
      <c r="M345" s="179" t="s">
        <v>18</v>
      </c>
      <c r="N345" s="180" t="s">
        <v>46</v>
      </c>
      <c r="O345" s="64"/>
      <c r="P345" s="181">
        <f>O345*H345</f>
        <v>0</v>
      </c>
      <c r="Q345" s="181">
        <v>0</v>
      </c>
      <c r="R345" s="181">
        <f>Q345*H345</f>
        <v>0</v>
      </c>
      <c r="S345" s="181">
        <v>2.4E-2</v>
      </c>
      <c r="T345" s="182">
        <f>S345*H345</f>
        <v>9.6000000000000002E-2</v>
      </c>
      <c r="U345" s="34"/>
      <c r="V345" s="34"/>
      <c r="W345" s="34"/>
      <c r="X345" s="34"/>
      <c r="Y345" s="34"/>
      <c r="Z345" s="34"/>
      <c r="AA345" s="34"/>
      <c r="AB345" s="34"/>
      <c r="AC345" s="34"/>
      <c r="AD345" s="34"/>
      <c r="AE345" s="34"/>
      <c r="AR345" s="183" t="s">
        <v>271</v>
      </c>
      <c r="AT345" s="183" t="s">
        <v>147</v>
      </c>
      <c r="AU345" s="183" t="s">
        <v>85</v>
      </c>
      <c r="AY345" s="17" t="s">
        <v>144</v>
      </c>
      <c r="BE345" s="184">
        <f>IF(N345="základní",J345,0)</f>
        <v>0</v>
      </c>
      <c r="BF345" s="184">
        <f>IF(N345="snížená",J345,0)</f>
        <v>0</v>
      </c>
      <c r="BG345" s="184">
        <f>IF(N345="zákl. přenesená",J345,0)</f>
        <v>0</v>
      </c>
      <c r="BH345" s="184">
        <f>IF(N345="sníž. přenesená",J345,0)</f>
        <v>0</v>
      </c>
      <c r="BI345" s="184">
        <f>IF(N345="nulová",J345,0)</f>
        <v>0</v>
      </c>
      <c r="BJ345" s="17" t="s">
        <v>83</v>
      </c>
      <c r="BK345" s="184">
        <f>ROUND((ROUND(I345,2))*(ROUND(H345,2)),2)</f>
        <v>0</v>
      </c>
      <c r="BL345" s="17" t="s">
        <v>271</v>
      </c>
      <c r="BM345" s="183" t="s">
        <v>536</v>
      </c>
    </row>
    <row r="346" spans="1:65" s="2" customFormat="1">
      <c r="A346" s="34"/>
      <c r="B346" s="35"/>
      <c r="C346" s="36"/>
      <c r="D346" s="185" t="s">
        <v>154</v>
      </c>
      <c r="E346" s="36"/>
      <c r="F346" s="186" t="s">
        <v>537</v>
      </c>
      <c r="G346" s="36"/>
      <c r="H346" s="36"/>
      <c r="I346" s="187"/>
      <c r="J346" s="36"/>
      <c r="K346" s="36"/>
      <c r="L346" s="39"/>
      <c r="M346" s="188"/>
      <c r="N346" s="189"/>
      <c r="O346" s="64"/>
      <c r="P346" s="64"/>
      <c r="Q346" s="64"/>
      <c r="R346" s="64"/>
      <c r="S346" s="64"/>
      <c r="T346" s="65"/>
      <c r="U346" s="34"/>
      <c r="V346" s="34"/>
      <c r="W346" s="34"/>
      <c r="X346" s="34"/>
      <c r="Y346" s="34"/>
      <c r="Z346" s="34"/>
      <c r="AA346" s="34"/>
      <c r="AB346" s="34"/>
      <c r="AC346" s="34"/>
      <c r="AD346" s="34"/>
      <c r="AE346" s="34"/>
      <c r="AT346" s="17" t="s">
        <v>154</v>
      </c>
      <c r="AU346" s="17" t="s">
        <v>85</v>
      </c>
    </row>
    <row r="347" spans="1:65" s="13" customFormat="1">
      <c r="B347" s="190"/>
      <c r="C347" s="191"/>
      <c r="D347" s="192" t="s">
        <v>156</v>
      </c>
      <c r="E347" s="193" t="s">
        <v>18</v>
      </c>
      <c r="F347" s="194" t="s">
        <v>538</v>
      </c>
      <c r="G347" s="191"/>
      <c r="H347" s="195">
        <v>4</v>
      </c>
      <c r="I347" s="196"/>
      <c r="J347" s="191"/>
      <c r="K347" s="191"/>
      <c r="L347" s="197"/>
      <c r="M347" s="198"/>
      <c r="N347" s="199"/>
      <c r="O347" s="199"/>
      <c r="P347" s="199"/>
      <c r="Q347" s="199"/>
      <c r="R347" s="199"/>
      <c r="S347" s="199"/>
      <c r="T347" s="200"/>
      <c r="AT347" s="201" t="s">
        <v>156</v>
      </c>
      <c r="AU347" s="201" t="s">
        <v>85</v>
      </c>
      <c r="AV347" s="13" t="s">
        <v>85</v>
      </c>
      <c r="AW347" s="13" t="s">
        <v>37</v>
      </c>
      <c r="AX347" s="13" t="s">
        <v>83</v>
      </c>
      <c r="AY347" s="201" t="s">
        <v>144</v>
      </c>
    </row>
    <row r="348" spans="1:65" s="2" customFormat="1" ht="33" customHeight="1">
      <c r="A348" s="34"/>
      <c r="B348" s="35"/>
      <c r="C348" s="173" t="s">
        <v>539</v>
      </c>
      <c r="D348" s="173" t="s">
        <v>147</v>
      </c>
      <c r="E348" s="174" t="s">
        <v>540</v>
      </c>
      <c r="F348" s="175" t="s">
        <v>541</v>
      </c>
      <c r="G348" s="176" t="s">
        <v>274</v>
      </c>
      <c r="H348" s="177">
        <v>112</v>
      </c>
      <c r="I348" s="178"/>
      <c r="J348" s="177">
        <f>ROUND((ROUND(I348,2))*(ROUND(H348,2)),2)</f>
        <v>0</v>
      </c>
      <c r="K348" s="175" t="s">
        <v>151</v>
      </c>
      <c r="L348" s="39"/>
      <c r="M348" s="179" t="s">
        <v>18</v>
      </c>
      <c r="N348" s="180" t="s">
        <v>46</v>
      </c>
      <c r="O348" s="64"/>
      <c r="P348" s="181">
        <f>O348*H348</f>
        <v>0</v>
      </c>
      <c r="Q348" s="181">
        <v>0</v>
      </c>
      <c r="R348" s="181">
        <f>Q348*H348</f>
        <v>0</v>
      </c>
      <c r="S348" s="181">
        <v>0</v>
      </c>
      <c r="T348" s="182">
        <f>S348*H348</f>
        <v>0</v>
      </c>
      <c r="U348" s="34"/>
      <c r="V348" s="34"/>
      <c r="W348" s="34"/>
      <c r="X348" s="34"/>
      <c r="Y348" s="34"/>
      <c r="Z348" s="34"/>
      <c r="AA348" s="34"/>
      <c r="AB348" s="34"/>
      <c r="AC348" s="34"/>
      <c r="AD348" s="34"/>
      <c r="AE348" s="34"/>
      <c r="AR348" s="183" t="s">
        <v>271</v>
      </c>
      <c r="AT348" s="183" t="s">
        <v>147</v>
      </c>
      <c r="AU348" s="183" t="s">
        <v>85</v>
      </c>
      <c r="AY348" s="17" t="s">
        <v>144</v>
      </c>
      <c r="BE348" s="184">
        <f>IF(N348="základní",J348,0)</f>
        <v>0</v>
      </c>
      <c r="BF348" s="184">
        <f>IF(N348="snížená",J348,0)</f>
        <v>0</v>
      </c>
      <c r="BG348" s="184">
        <f>IF(N348="zákl. přenesená",J348,0)</f>
        <v>0</v>
      </c>
      <c r="BH348" s="184">
        <f>IF(N348="sníž. přenesená",J348,0)</f>
        <v>0</v>
      </c>
      <c r="BI348" s="184">
        <f>IF(N348="nulová",J348,0)</f>
        <v>0</v>
      </c>
      <c r="BJ348" s="17" t="s">
        <v>83</v>
      </c>
      <c r="BK348" s="184">
        <f>ROUND((ROUND(I348,2))*(ROUND(H348,2)),2)</f>
        <v>0</v>
      </c>
      <c r="BL348" s="17" t="s">
        <v>271</v>
      </c>
      <c r="BM348" s="183" t="s">
        <v>542</v>
      </c>
    </row>
    <row r="349" spans="1:65" s="2" customFormat="1">
      <c r="A349" s="34"/>
      <c r="B349" s="35"/>
      <c r="C349" s="36"/>
      <c r="D349" s="185" t="s">
        <v>154</v>
      </c>
      <c r="E349" s="36"/>
      <c r="F349" s="186" t="s">
        <v>543</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154</v>
      </c>
      <c r="AU349" s="17" t="s">
        <v>85</v>
      </c>
    </row>
    <row r="350" spans="1:65" s="13" customFormat="1">
      <c r="B350" s="190"/>
      <c r="C350" s="191"/>
      <c r="D350" s="192" t="s">
        <v>156</v>
      </c>
      <c r="E350" s="193" t="s">
        <v>18</v>
      </c>
      <c r="F350" s="194" t="s">
        <v>509</v>
      </c>
      <c r="G350" s="191"/>
      <c r="H350" s="195">
        <v>30</v>
      </c>
      <c r="I350" s="196"/>
      <c r="J350" s="191"/>
      <c r="K350" s="191"/>
      <c r="L350" s="197"/>
      <c r="M350" s="198"/>
      <c r="N350" s="199"/>
      <c r="O350" s="199"/>
      <c r="P350" s="199"/>
      <c r="Q350" s="199"/>
      <c r="R350" s="199"/>
      <c r="S350" s="199"/>
      <c r="T350" s="200"/>
      <c r="AT350" s="201" t="s">
        <v>156</v>
      </c>
      <c r="AU350" s="201" t="s">
        <v>85</v>
      </c>
      <c r="AV350" s="13" t="s">
        <v>85</v>
      </c>
      <c r="AW350" s="13" t="s">
        <v>37</v>
      </c>
      <c r="AX350" s="13" t="s">
        <v>75</v>
      </c>
      <c r="AY350" s="201" t="s">
        <v>144</v>
      </c>
    </row>
    <row r="351" spans="1:65" s="13" customFormat="1">
      <c r="B351" s="190"/>
      <c r="C351" s="191"/>
      <c r="D351" s="192" t="s">
        <v>156</v>
      </c>
      <c r="E351" s="193" t="s">
        <v>18</v>
      </c>
      <c r="F351" s="194" t="s">
        <v>510</v>
      </c>
      <c r="G351" s="191"/>
      <c r="H351" s="195">
        <v>16</v>
      </c>
      <c r="I351" s="196"/>
      <c r="J351" s="191"/>
      <c r="K351" s="191"/>
      <c r="L351" s="197"/>
      <c r="M351" s="198"/>
      <c r="N351" s="199"/>
      <c r="O351" s="199"/>
      <c r="P351" s="199"/>
      <c r="Q351" s="199"/>
      <c r="R351" s="199"/>
      <c r="S351" s="199"/>
      <c r="T351" s="200"/>
      <c r="AT351" s="201" t="s">
        <v>156</v>
      </c>
      <c r="AU351" s="201" t="s">
        <v>85</v>
      </c>
      <c r="AV351" s="13" t="s">
        <v>85</v>
      </c>
      <c r="AW351" s="13" t="s">
        <v>37</v>
      </c>
      <c r="AX351" s="13" t="s">
        <v>75</v>
      </c>
      <c r="AY351" s="201" t="s">
        <v>144</v>
      </c>
    </row>
    <row r="352" spans="1:65" s="13" customFormat="1">
      <c r="B352" s="190"/>
      <c r="C352" s="191"/>
      <c r="D352" s="192" t="s">
        <v>156</v>
      </c>
      <c r="E352" s="193" t="s">
        <v>18</v>
      </c>
      <c r="F352" s="194" t="s">
        <v>511</v>
      </c>
      <c r="G352" s="191"/>
      <c r="H352" s="195">
        <v>28</v>
      </c>
      <c r="I352" s="196"/>
      <c r="J352" s="191"/>
      <c r="K352" s="191"/>
      <c r="L352" s="197"/>
      <c r="M352" s="198"/>
      <c r="N352" s="199"/>
      <c r="O352" s="199"/>
      <c r="P352" s="199"/>
      <c r="Q352" s="199"/>
      <c r="R352" s="199"/>
      <c r="S352" s="199"/>
      <c r="T352" s="200"/>
      <c r="AT352" s="201" t="s">
        <v>156</v>
      </c>
      <c r="AU352" s="201" t="s">
        <v>85</v>
      </c>
      <c r="AV352" s="13" t="s">
        <v>85</v>
      </c>
      <c r="AW352" s="13" t="s">
        <v>37</v>
      </c>
      <c r="AX352" s="13" t="s">
        <v>75</v>
      </c>
      <c r="AY352" s="201" t="s">
        <v>144</v>
      </c>
    </row>
    <row r="353" spans="1:65" s="13" customFormat="1">
      <c r="B353" s="190"/>
      <c r="C353" s="191"/>
      <c r="D353" s="192" t="s">
        <v>156</v>
      </c>
      <c r="E353" s="193" t="s">
        <v>18</v>
      </c>
      <c r="F353" s="194" t="s">
        <v>512</v>
      </c>
      <c r="G353" s="191"/>
      <c r="H353" s="195">
        <v>38</v>
      </c>
      <c r="I353" s="196"/>
      <c r="J353" s="191"/>
      <c r="K353" s="191"/>
      <c r="L353" s="197"/>
      <c r="M353" s="198"/>
      <c r="N353" s="199"/>
      <c r="O353" s="199"/>
      <c r="P353" s="199"/>
      <c r="Q353" s="199"/>
      <c r="R353" s="199"/>
      <c r="S353" s="199"/>
      <c r="T353" s="200"/>
      <c r="AT353" s="201" t="s">
        <v>156</v>
      </c>
      <c r="AU353" s="201" t="s">
        <v>85</v>
      </c>
      <c r="AV353" s="13" t="s">
        <v>85</v>
      </c>
      <c r="AW353" s="13" t="s">
        <v>37</v>
      </c>
      <c r="AX353" s="13" t="s">
        <v>75</v>
      </c>
      <c r="AY353" s="201" t="s">
        <v>144</v>
      </c>
    </row>
    <row r="354" spans="1:65" s="14" customFormat="1">
      <c r="B354" s="202"/>
      <c r="C354" s="203"/>
      <c r="D354" s="192" t="s">
        <v>156</v>
      </c>
      <c r="E354" s="204" t="s">
        <v>18</v>
      </c>
      <c r="F354" s="205" t="s">
        <v>160</v>
      </c>
      <c r="G354" s="203"/>
      <c r="H354" s="206">
        <v>112</v>
      </c>
      <c r="I354" s="207"/>
      <c r="J354" s="203"/>
      <c r="K354" s="203"/>
      <c r="L354" s="208"/>
      <c r="M354" s="209"/>
      <c r="N354" s="210"/>
      <c r="O354" s="210"/>
      <c r="P354" s="210"/>
      <c r="Q354" s="210"/>
      <c r="R354" s="210"/>
      <c r="S354" s="210"/>
      <c r="T354" s="211"/>
      <c r="AT354" s="212" t="s">
        <v>156</v>
      </c>
      <c r="AU354" s="212" t="s">
        <v>85</v>
      </c>
      <c r="AV354" s="14" t="s">
        <v>152</v>
      </c>
      <c r="AW354" s="14" t="s">
        <v>37</v>
      </c>
      <c r="AX354" s="14" t="s">
        <v>83</v>
      </c>
      <c r="AY354" s="212" t="s">
        <v>144</v>
      </c>
    </row>
    <row r="355" spans="1:65" s="2" customFormat="1" ht="49.15" customHeight="1">
      <c r="A355" s="34"/>
      <c r="B355" s="35"/>
      <c r="C355" s="173" t="s">
        <v>544</v>
      </c>
      <c r="D355" s="173" t="s">
        <v>147</v>
      </c>
      <c r="E355" s="174" t="s">
        <v>545</v>
      </c>
      <c r="F355" s="175" t="s">
        <v>546</v>
      </c>
      <c r="G355" s="176" t="s">
        <v>361</v>
      </c>
      <c r="H355" s="177">
        <v>0.17</v>
      </c>
      <c r="I355" s="178"/>
      <c r="J355" s="177">
        <f>ROUND((ROUND(I355,2))*(ROUND(H355,2)),2)</f>
        <v>0</v>
      </c>
      <c r="K355" s="175" t="s">
        <v>151</v>
      </c>
      <c r="L355" s="39"/>
      <c r="M355" s="179" t="s">
        <v>18</v>
      </c>
      <c r="N355" s="180" t="s">
        <v>46</v>
      </c>
      <c r="O355" s="64"/>
      <c r="P355" s="181">
        <f>O355*H355</f>
        <v>0</v>
      </c>
      <c r="Q355" s="181">
        <v>0</v>
      </c>
      <c r="R355" s="181">
        <f>Q355*H355</f>
        <v>0</v>
      </c>
      <c r="S355" s="181">
        <v>0</v>
      </c>
      <c r="T355" s="182">
        <f>S355*H355</f>
        <v>0</v>
      </c>
      <c r="U355" s="34"/>
      <c r="V355" s="34"/>
      <c r="W355" s="34"/>
      <c r="X355" s="34"/>
      <c r="Y355" s="34"/>
      <c r="Z355" s="34"/>
      <c r="AA355" s="34"/>
      <c r="AB355" s="34"/>
      <c r="AC355" s="34"/>
      <c r="AD355" s="34"/>
      <c r="AE355" s="34"/>
      <c r="AR355" s="183" t="s">
        <v>271</v>
      </c>
      <c r="AT355" s="183" t="s">
        <v>147</v>
      </c>
      <c r="AU355" s="183" t="s">
        <v>85</v>
      </c>
      <c r="AY355" s="17" t="s">
        <v>144</v>
      </c>
      <c r="BE355" s="184">
        <f>IF(N355="základní",J355,0)</f>
        <v>0</v>
      </c>
      <c r="BF355" s="184">
        <f>IF(N355="snížená",J355,0)</f>
        <v>0</v>
      </c>
      <c r="BG355" s="184">
        <f>IF(N355="zákl. přenesená",J355,0)</f>
        <v>0</v>
      </c>
      <c r="BH355" s="184">
        <f>IF(N355="sníž. přenesená",J355,0)</f>
        <v>0</v>
      </c>
      <c r="BI355" s="184">
        <f>IF(N355="nulová",J355,0)</f>
        <v>0</v>
      </c>
      <c r="BJ355" s="17" t="s">
        <v>83</v>
      </c>
      <c r="BK355" s="184">
        <f>ROUND((ROUND(I355,2))*(ROUND(H355,2)),2)</f>
        <v>0</v>
      </c>
      <c r="BL355" s="17" t="s">
        <v>271</v>
      </c>
      <c r="BM355" s="183" t="s">
        <v>547</v>
      </c>
    </row>
    <row r="356" spans="1:65" s="2" customFormat="1">
      <c r="A356" s="34"/>
      <c r="B356" s="35"/>
      <c r="C356" s="36"/>
      <c r="D356" s="185" t="s">
        <v>154</v>
      </c>
      <c r="E356" s="36"/>
      <c r="F356" s="186" t="s">
        <v>548</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154</v>
      </c>
      <c r="AU356" s="17" t="s">
        <v>85</v>
      </c>
    </row>
    <row r="357" spans="1:65" s="2" customFormat="1" ht="49.15" customHeight="1">
      <c r="A357" s="34"/>
      <c r="B357" s="35"/>
      <c r="C357" s="173" t="s">
        <v>549</v>
      </c>
      <c r="D357" s="173" t="s">
        <v>147</v>
      </c>
      <c r="E357" s="174" t="s">
        <v>550</v>
      </c>
      <c r="F357" s="175" t="s">
        <v>551</v>
      </c>
      <c r="G357" s="176" t="s">
        <v>361</v>
      </c>
      <c r="H357" s="177">
        <v>0.17</v>
      </c>
      <c r="I357" s="178"/>
      <c r="J357" s="177">
        <f>ROUND((ROUND(I357,2))*(ROUND(H357,2)),2)</f>
        <v>0</v>
      </c>
      <c r="K357" s="175" t="s">
        <v>151</v>
      </c>
      <c r="L357" s="39"/>
      <c r="M357" s="179" t="s">
        <v>18</v>
      </c>
      <c r="N357" s="180" t="s">
        <v>46</v>
      </c>
      <c r="O357" s="64"/>
      <c r="P357" s="181">
        <f>O357*H357</f>
        <v>0</v>
      </c>
      <c r="Q357" s="181">
        <v>0</v>
      </c>
      <c r="R357" s="181">
        <f>Q357*H357</f>
        <v>0</v>
      </c>
      <c r="S357" s="181">
        <v>0</v>
      </c>
      <c r="T357" s="182">
        <f>S357*H357</f>
        <v>0</v>
      </c>
      <c r="U357" s="34"/>
      <c r="V357" s="34"/>
      <c r="W357" s="34"/>
      <c r="X357" s="34"/>
      <c r="Y357" s="34"/>
      <c r="Z357" s="34"/>
      <c r="AA357" s="34"/>
      <c r="AB357" s="34"/>
      <c r="AC357" s="34"/>
      <c r="AD357" s="34"/>
      <c r="AE357" s="34"/>
      <c r="AR357" s="183" t="s">
        <v>271</v>
      </c>
      <c r="AT357" s="183" t="s">
        <v>147</v>
      </c>
      <c r="AU357" s="183" t="s">
        <v>85</v>
      </c>
      <c r="AY357" s="17" t="s">
        <v>144</v>
      </c>
      <c r="BE357" s="184">
        <f>IF(N357="základní",J357,0)</f>
        <v>0</v>
      </c>
      <c r="BF357" s="184">
        <f>IF(N357="snížená",J357,0)</f>
        <v>0</v>
      </c>
      <c r="BG357" s="184">
        <f>IF(N357="zákl. přenesená",J357,0)</f>
        <v>0</v>
      </c>
      <c r="BH357" s="184">
        <f>IF(N357="sníž. přenesená",J357,0)</f>
        <v>0</v>
      </c>
      <c r="BI357" s="184">
        <f>IF(N357="nulová",J357,0)</f>
        <v>0</v>
      </c>
      <c r="BJ357" s="17" t="s">
        <v>83</v>
      </c>
      <c r="BK357" s="184">
        <f>ROUND((ROUND(I357,2))*(ROUND(H357,2)),2)</f>
        <v>0</v>
      </c>
      <c r="BL357" s="17" t="s">
        <v>271</v>
      </c>
      <c r="BM357" s="183" t="s">
        <v>552</v>
      </c>
    </row>
    <row r="358" spans="1:65" s="2" customFormat="1">
      <c r="A358" s="34"/>
      <c r="B358" s="35"/>
      <c r="C358" s="36"/>
      <c r="D358" s="185" t="s">
        <v>154</v>
      </c>
      <c r="E358" s="36"/>
      <c r="F358" s="186" t="s">
        <v>553</v>
      </c>
      <c r="G358" s="36"/>
      <c r="H358" s="36"/>
      <c r="I358" s="187"/>
      <c r="J358" s="36"/>
      <c r="K358" s="36"/>
      <c r="L358" s="39"/>
      <c r="M358" s="188"/>
      <c r="N358" s="189"/>
      <c r="O358" s="64"/>
      <c r="P358" s="64"/>
      <c r="Q358" s="64"/>
      <c r="R358" s="64"/>
      <c r="S358" s="64"/>
      <c r="T358" s="65"/>
      <c r="U358" s="34"/>
      <c r="V358" s="34"/>
      <c r="W358" s="34"/>
      <c r="X358" s="34"/>
      <c r="Y358" s="34"/>
      <c r="Z358" s="34"/>
      <c r="AA358" s="34"/>
      <c r="AB358" s="34"/>
      <c r="AC358" s="34"/>
      <c r="AD358" s="34"/>
      <c r="AE358" s="34"/>
      <c r="AT358" s="17" t="s">
        <v>154</v>
      </c>
      <c r="AU358" s="17" t="s">
        <v>85</v>
      </c>
    </row>
    <row r="359" spans="1:65" s="12" customFormat="1" ht="22.9" customHeight="1">
      <c r="B359" s="157"/>
      <c r="C359" s="158"/>
      <c r="D359" s="159" t="s">
        <v>74</v>
      </c>
      <c r="E359" s="171" t="s">
        <v>554</v>
      </c>
      <c r="F359" s="171" t="s">
        <v>555</v>
      </c>
      <c r="G359" s="158"/>
      <c r="H359" s="158"/>
      <c r="I359" s="161"/>
      <c r="J359" s="172">
        <f>BK359</f>
        <v>0</v>
      </c>
      <c r="K359" s="158"/>
      <c r="L359" s="163"/>
      <c r="M359" s="164"/>
      <c r="N359" s="165"/>
      <c r="O359" s="165"/>
      <c r="P359" s="166">
        <f>SUM(P360:P375)</f>
        <v>0</v>
      </c>
      <c r="Q359" s="165"/>
      <c r="R359" s="166">
        <f>SUM(R360:R375)</f>
        <v>2.0789999999999999E-2</v>
      </c>
      <c r="S359" s="165"/>
      <c r="T359" s="167">
        <f>SUM(T360:T375)</f>
        <v>0</v>
      </c>
      <c r="AR359" s="168" t="s">
        <v>85</v>
      </c>
      <c r="AT359" s="169" t="s">
        <v>74</v>
      </c>
      <c r="AU359" s="169" t="s">
        <v>83</v>
      </c>
      <c r="AY359" s="168" t="s">
        <v>144</v>
      </c>
      <c r="BK359" s="170">
        <f>SUM(BK360:BK375)</f>
        <v>0</v>
      </c>
    </row>
    <row r="360" spans="1:65" s="2" customFormat="1" ht="24.2" customHeight="1">
      <c r="A360" s="34"/>
      <c r="B360" s="35"/>
      <c r="C360" s="173" t="s">
        <v>556</v>
      </c>
      <c r="D360" s="173" t="s">
        <v>147</v>
      </c>
      <c r="E360" s="174" t="s">
        <v>557</v>
      </c>
      <c r="F360" s="175" t="s">
        <v>558</v>
      </c>
      <c r="G360" s="176" t="s">
        <v>172</v>
      </c>
      <c r="H360" s="177">
        <v>1.5</v>
      </c>
      <c r="I360" s="178"/>
      <c r="J360" s="177">
        <f>ROUND((ROUND(I360,2))*(ROUND(H360,2)),2)</f>
        <v>0</v>
      </c>
      <c r="K360" s="175" t="s">
        <v>151</v>
      </c>
      <c r="L360" s="39"/>
      <c r="M360" s="179" t="s">
        <v>18</v>
      </c>
      <c r="N360" s="180" t="s">
        <v>46</v>
      </c>
      <c r="O360" s="64"/>
      <c r="P360" s="181">
        <f>O360*H360</f>
        <v>0</v>
      </c>
      <c r="Q360" s="181">
        <v>0</v>
      </c>
      <c r="R360" s="181">
        <f>Q360*H360</f>
        <v>0</v>
      </c>
      <c r="S360" s="181">
        <v>0</v>
      </c>
      <c r="T360" s="182">
        <f>S360*H360</f>
        <v>0</v>
      </c>
      <c r="U360" s="34"/>
      <c r="V360" s="34"/>
      <c r="W360" s="34"/>
      <c r="X360" s="34"/>
      <c r="Y360" s="34"/>
      <c r="Z360" s="34"/>
      <c r="AA360" s="34"/>
      <c r="AB360" s="34"/>
      <c r="AC360" s="34"/>
      <c r="AD360" s="34"/>
      <c r="AE360" s="34"/>
      <c r="AR360" s="183" t="s">
        <v>271</v>
      </c>
      <c r="AT360" s="183" t="s">
        <v>147</v>
      </c>
      <c r="AU360" s="183" t="s">
        <v>85</v>
      </c>
      <c r="AY360" s="17" t="s">
        <v>144</v>
      </c>
      <c r="BE360" s="184">
        <f>IF(N360="základní",J360,0)</f>
        <v>0</v>
      </c>
      <c r="BF360" s="184">
        <f>IF(N360="snížená",J360,0)</f>
        <v>0</v>
      </c>
      <c r="BG360" s="184">
        <f>IF(N360="zákl. přenesená",J360,0)</f>
        <v>0</v>
      </c>
      <c r="BH360" s="184">
        <f>IF(N360="sníž. přenesená",J360,0)</f>
        <v>0</v>
      </c>
      <c r="BI360" s="184">
        <f>IF(N360="nulová",J360,0)</f>
        <v>0</v>
      </c>
      <c r="BJ360" s="17" t="s">
        <v>83</v>
      </c>
      <c r="BK360" s="184">
        <f>ROUND((ROUND(I360,2))*(ROUND(H360,2)),2)</f>
        <v>0</v>
      </c>
      <c r="BL360" s="17" t="s">
        <v>271</v>
      </c>
      <c r="BM360" s="183" t="s">
        <v>559</v>
      </c>
    </row>
    <row r="361" spans="1:65" s="2" customFormat="1">
      <c r="A361" s="34"/>
      <c r="B361" s="35"/>
      <c r="C361" s="36"/>
      <c r="D361" s="185" t="s">
        <v>154</v>
      </c>
      <c r="E361" s="36"/>
      <c r="F361" s="186" t="s">
        <v>560</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154</v>
      </c>
      <c r="AU361" s="17" t="s">
        <v>85</v>
      </c>
    </row>
    <row r="362" spans="1:65" s="13" customFormat="1">
      <c r="B362" s="190"/>
      <c r="C362" s="191"/>
      <c r="D362" s="192" t="s">
        <v>156</v>
      </c>
      <c r="E362" s="193" t="s">
        <v>18</v>
      </c>
      <c r="F362" s="194" t="s">
        <v>561</v>
      </c>
      <c r="G362" s="191"/>
      <c r="H362" s="195">
        <v>1.5</v>
      </c>
      <c r="I362" s="196"/>
      <c r="J362" s="191"/>
      <c r="K362" s="191"/>
      <c r="L362" s="197"/>
      <c r="M362" s="198"/>
      <c r="N362" s="199"/>
      <c r="O362" s="199"/>
      <c r="P362" s="199"/>
      <c r="Q362" s="199"/>
      <c r="R362" s="199"/>
      <c r="S362" s="199"/>
      <c r="T362" s="200"/>
      <c r="AT362" s="201" t="s">
        <v>156</v>
      </c>
      <c r="AU362" s="201" t="s">
        <v>85</v>
      </c>
      <c r="AV362" s="13" t="s">
        <v>85</v>
      </c>
      <c r="AW362" s="13" t="s">
        <v>37</v>
      </c>
      <c r="AX362" s="13" t="s">
        <v>83</v>
      </c>
      <c r="AY362" s="201" t="s">
        <v>144</v>
      </c>
    </row>
    <row r="363" spans="1:65" s="2" customFormat="1" ht="24.2" customHeight="1">
      <c r="A363" s="34"/>
      <c r="B363" s="35"/>
      <c r="C363" s="173" t="s">
        <v>562</v>
      </c>
      <c r="D363" s="173" t="s">
        <v>147</v>
      </c>
      <c r="E363" s="174" t="s">
        <v>563</v>
      </c>
      <c r="F363" s="175" t="s">
        <v>564</v>
      </c>
      <c r="G363" s="176" t="s">
        <v>172</v>
      </c>
      <c r="H363" s="177">
        <v>1.5</v>
      </c>
      <c r="I363" s="178"/>
      <c r="J363" s="177">
        <f>ROUND((ROUND(I363,2))*(ROUND(H363,2)),2)</f>
        <v>0</v>
      </c>
      <c r="K363" s="175" t="s">
        <v>151</v>
      </c>
      <c r="L363" s="39"/>
      <c r="M363" s="179" t="s">
        <v>18</v>
      </c>
      <c r="N363" s="180" t="s">
        <v>46</v>
      </c>
      <c r="O363" s="64"/>
      <c r="P363" s="181">
        <f>O363*H363</f>
        <v>0</v>
      </c>
      <c r="Q363" s="181">
        <v>0</v>
      </c>
      <c r="R363" s="181">
        <f>Q363*H363</f>
        <v>0</v>
      </c>
      <c r="S363" s="181">
        <v>0</v>
      </c>
      <c r="T363" s="182">
        <f>S363*H363</f>
        <v>0</v>
      </c>
      <c r="U363" s="34"/>
      <c r="V363" s="34"/>
      <c r="W363" s="34"/>
      <c r="X363" s="34"/>
      <c r="Y363" s="34"/>
      <c r="Z363" s="34"/>
      <c r="AA363" s="34"/>
      <c r="AB363" s="34"/>
      <c r="AC363" s="34"/>
      <c r="AD363" s="34"/>
      <c r="AE363" s="34"/>
      <c r="AR363" s="183" t="s">
        <v>271</v>
      </c>
      <c r="AT363" s="183" t="s">
        <v>147</v>
      </c>
      <c r="AU363" s="183" t="s">
        <v>85</v>
      </c>
      <c r="AY363" s="17" t="s">
        <v>144</v>
      </c>
      <c r="BE363" s="184">
        <f>IF(N363="základní",J363,0)</f>
        <v>0</v>
      </c>
      <c r="BF363" s="184">
        <f>IF(N363="snížená",J363,0)</f>
        <v>0</v>
      </c>
      <c r="BG363" s="184">
        <f>IF(N363="zákl. přenesená",J363,0)</f>
        <v>0</v>
      </c>
      <c r="BH363" s="184">
        <f>IF(N363="sníž. přenesená",J363,0)</f>
        <v>0</v>
      </c>
      <c r="BI363" s="184">
        <f>IF(N363="nulová",J363,0)</f>
        <v>0</v>
      </c>
      <c r="BJ363" s="17" t="s">
        <v>83</v>
      </c>
      <c r="BK363" s="184">
        <f>ROUND((ROUND(I363,2))*(ROUND(H363,2)),2)</f>
        <v>0</v>
      </c>
      <c r="BL363" s="17" t="s">
        <v>271</v>
      </c>
      <c r="BM363" s="183" t="s">
        <v>565</v>
      </c>
    </row>
    <row r="364" spans="1:65" s="2" customFormat="1">
      <c r="A364" s="34"/>
      <c r="B364" s="35"/>
      <c r="C364" s="36"/>
      <c r="D364" s="185" t="s">
        <v>154</v>
      </c>
      <c r="E364" s="36"/>
      <c r="F364" s="186" t="s">
        <v>566</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154</v>
      </c>
      <c r="AU364" s="17" t="s">
        <v>85</v>
      </c>
    </row>
    <row r="365" spans="1:65" s="2" customFormat="1" ht="37.9" customHeight="1">
      <c r="A365" s="34"/>
      <c r="B365" s="35"/>
      <c r="C365" s="173" t="s">
        <v>567</v>
      </c>
      <c r="D365" s="173" t="s">
        <v>147</v>
      </c>
      <c r="E365" s="174" t="s">
        <v>568</v>
      </c>
      <c r="F365" s="175" t="s">
        <v>569</v>
      </c>
      <c r="G365" s="176" t="s">
        <v>172</v>
      </c>
      <c r="H365" s="177">
        <v>1.5</v>
      </c>
      <c r="I365" s="178"/>
      <c r="J365" s="177">
        <f>ROUND((ROUND(I365,2))*(ROUND(H365,2)),2)</f>
        <v>0</v>
      </c>
      <c r="K365" s="175" t="s">
        <v>151</v>
      </c>
      <c r="L365" s="39"/>
      <c r="M365" s="179" t="s">
        <v>18</v>
      </c>
      <c r="N365" s="180" t="s">
        <v>46</v>
      </c>
      <c r="O365" s="64"/>
      <c r="P365" s="181">
        <f>O365*H365</f>
        <v>0</v>
      </c>
      <c r="Q365" s="181">
        <v>0</v>
      </c>
      <c r="R365" s="181">
        <f>Q365*H365</f>
        <v>0</v>
      </c>
      <c r="S365" s="181">
        <v>0</v>
      </c>
      <c r="T365" s="182">
        <f>S365*H365</f>
        <v>0</v>
      </c>
      <c r="U365" s="34"/>
      <c r="V365" s="34"/>
      <c r="W365" s="34"/>
      <c r="X365" s="34"/>
      <c r="Y365" s="34"/>
      <c r="Z365" s="34"/>
      <c r="AA365" s="34"/>
      <c r="AB365" s="34"/>
      <c r="AC365" s="34"/>
      <c r="AD365" s="34"/>
      <c r="AE365" s="34"/>
      <c r="AR365" s="183" t="s">
        <v>271</v>
      </c>
      <c r="AT365" s="183" t="s">
        <v>147</v>
      </c>
      <c r="AU365" s="183" t="s">
        <v>85</v>
      </c>
      <c r="AY365" s="17" t="s">
        <v>144</v>
      </c>
      <c r="BE365" s="184">
        <f>IF(N365="základní",J365,0)</f>
        <v>0</v>
      </c>
      <c r="BF365" s="184">
        <f>IF(N365="snížená",J365,0)</f>
        <v>0</v>
      </c>
      <c r="BG365" s="184">
        <f>IF(N365="zákl. přenesená",J365,0)</f>
        <v>0</v>
      </c>
      <c r="BH365" s="184">
        <f>IF(N365="sníž. přenesená",J365,0)</f>
        <v>0</v>
      </c>
      <c r="BI365" s="184">
        <f>IF(N365="nulová",J365,0)</f>
        <v>0</v>
      </c>
      <c r="BJ365" s="17" t="s">
        <v>83</v>
      </c>
      <c r="BK365" s="184">
        <f>ROUND((ROUND(I365,2))*(ROUND(H365,2)),2)</f>
        <v>0</v>
      </c>
      <c r="BL365" s="17" t="s">
        <v>271</v>
      </c>
      <c r="BM365" s="183" t="s">
        <v>570</v>
      </c>
    </row>
    <row r="366" spans="1:65" s="2" customFormat="1">
      <c r="A366" s="34"/>
      <c r="B366" s="35"/>
      <c r="C366" s="36"/>
      <c r="D366" s="185" t="s">
        <v>154</v>
      </c>
      <c r="E366" s="36"/>
      <c r="F366" s="186" t="s">
        <v>571</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154</v>
      </c>
      <c r="AU366" s="17" t="s">
        <v>85</v>
      </c>
    </row>
    <row r="367" spans="1:65" s="13" customFormat="1">
      <c r="B367" s="190"/>
      <c r="C367" s="191"/>
      <c r="D367" s="192" t="s">
        <v>156</v>
      </c>
      <c r="E367" s="193" t="s">
        <v>18</v>
      </c>
      <c r="F367" s="194" t="s">
        <v>561</v>
      </c>
      <c r="G367" s="191"/>
      <c r="H367" s="195">
        <v>1.5</v>
      </c>
      <c r="I367" s="196"/>
      <c r="J367" s="191"/>
      <c r="K367" s="191"/>
      <c r="L367" s="197"/>
      <c r="M367" s="198"/>
      <c r="N367" s="199"/>
      <c r="O367" s="199"/>
      <c r="P367" s="199"/>
      <c r="Q367" s="199"/>
      <c r="R367" s="199"/>
      <c r="S367" s="199"/>
      <c r="T367" s="200"/>
      <c r="AT367" s="201" t="s">
        <v>156</v>
      </c>
      <c r="AU367" s="201" t="s">
        <v>85</v>
      </c>
      <c r="AV367" s="13" t="s">
        <v>85</v>
      </c>
      <c r="AW367" s="13" t="s">
        <v>37</v>
      </c>
      <c r="AX367" s="13" t="s">
        <v>83</v>
      </c>
      <c r="AY367" s="201" t="s">
        <v>144</v>
      </c>
    </row>
    <row r="368" spans="1:65" s="2" customFormat="1" ht="16.5" customHeight="1">
      <c r="A368" s="34"/>
      <c r="B368" s="35"/>
      <c r="C368" s="224" t="s">
        <v>572</v>
      </c>
      <c r="D368" s="224" t="s">
        <v>266</v>
      </c>
      <c r="E368" s="225" t="s">
        <v>573</v>
      </c>
      <c r="F368" s="226" t="s">
        <v>574</v>
      </c>
      <c r="G368" s="227" t="s">
        <v>172</v>
      </c>
      <c r="H368" s="228">
        <v>1.65</v>
      </c>
      <c r="I368" s="229"/>
      <c r="J368" s="228">
        <f>ROUND((ROUND(I368,2))*(ROUND(H368,2)),2)</f>
        <v>0</v>
      </c>
      <c r="K368" s="226" t="s">
        <v>151</v>
      </c>
      <c r="L368" s="230"/>
      <c r="M368" s="231" t="s">
        <v>18</v>
      </c>
      <c r="N368" s="232" t="s">
        <v>46</v>
      </c>
      <c r="O368" s="64"/>
      <c r="P368" s="181">
        <f>O368*H368</f>
        <v>0</v>
      </c>
      <c r="Q368" s="181">
        <v>1.26E-2</v>
      </c>
      <c r="R368" s="181">
        <f>Q368*H368</f>
        <v>2.0789999999999999E-2</v>
      </c>
      <c r="S368" s="181">
        <v>0</v>
      </c>
      <c r="T368" s="182">
        <f>S368*H368</f>
        <v>0</v>
      </c>
      <c r="U368" s="34"/>
      <c r="V368" s="34"/>
      <c r="W368" s="34"/>
      <c r="X368" s="34"/>
      <c r="Y368" s="34"/>
      <c r="Z368" s="34"/>
      <c r="AA368" s="34"/>
      <c r="AB368" s="34"/>
      <c r="AC368" s="34"/>
      <c r="AD368" s="34"/>
      <c r="AE368" s="34"/>
      <c r="AR368" s="183" t="s">
        <v>369</v>
      </c>
      <c r="AT368" s="183" t="s">
        <v>266</v>
      </c>
      <c r="AU368" s="183" t="s">
        <v>85</v>
      </c>
      <c r="AY368" s="17" t="s">
        <v>144</v>
      </c>
      <c r="BE368" s="184">
        <f>IF(N368="základní",J368,0)</f>
        <v>0</v>
      </c>
      <c r="BF368" s="184">
        <f>IF(N368="snížená",J368,0)</f>
        <v>0</v>
      </c>
      <c r="BG368" s="184">
        <f>IF(N368="zákl. přenesená",J368,0)</f>
        <v>0</v>
      </c>
      <c r="BH368" s="184">
        <f>IF(N368="sníž. přenesená",J368,0)</f>
        <v>0</v>
      </c>
      <c r="BI368" s="184">
        <f>IF(N368="nulová",J368,0)</f>
        <v>0</v>
      </c>
      <c r="BJ368" s="17" t="s">
        <v>83</v>
      </c>
      <c r="BK368" s="184">
        <f>ROUND((ROUND(I368,2))*(ROUND(H368,2)),2)</f>
        <v>0</v>
      </c>
      <c r="BL368" s="17" t="s">
        <v>271</v>
      </c>
      <c r="BM368" s="183" t="s">
        <v>575</v>
      </c>
    </row>
    <row r="369" spans="1:65" s="13" customFormat="1">
      <c r="B369" s="190"/>
      <c r="C369" s="191"/>
      <c r="D369" s="192" t="s">
        <v>156</v>
      </c>
      <c r="E369" s="191"/>
      <c r="F369" s="194" t="s">
        <v>576</v>
      </c>
      <c r="G369" s="191"/>
      <c r="H369" s="195">
        <v>1.65</v>
      </c>
      <c r="I369" s="196"/>
      <c r="J369" s="191"/>
      <c r="K369" s="191"/>
      <c r="L369" s="197"/>
      <c r="M369" s="198"/>
      <c r="N369" s="199"/>
      <c r="O369" s="199"/>
      <c r="P369" s="199"/>
      <c r="Q369" s="199"/>
      <c r="R369" s="199"/>
      <c r="S369" s="199"/>
      <c r="T369" s="200"/>
      <c r="AT369" s="201" t="s">
        <v>156</v>
      </c>
      <c r="AU369" s="201" t="s">
        <v>85</v>
      </c>
      <c r="AV369" s="13" t="s">
        <v>85</v>
      </c>
      <c r="AW369" s="13" t="s">
        <v>4</v>
      </c>
      <c r="AX369" s="13" t="s">
        <v>83</v>
      </c>
      <c r="AY369" s="201" t="s">
        <v>144</v>
      </c>
    </row>
    <row r="370" spans="1:65" s="2" customFormat="1" ht="33" customHeight="1">
      <c r="A370" s="34"/>
      <c r="B370" s="35"/>
      <c r="C370" s="173" t="s">
        <v>577</v>
      </c>
      <c r="D370" s="173" t="s">
        <v>147</v>
      </c>
      <c r="E370" s="174" t="s">
        <v>578</v>
      </c>
      <c r="F370" s="175" t="s">
        <v>579</v>
      </c>
      <c r="G370" s="176" t="s">
        <v>172</v>
      </c>
      <c r="H370" s="177">
        <v>1.5</v>
      </c>
      <c r="I370" s="178"/>
      <c r="J370" s="177">
        <f>ROUND((ROUND(I370,2))*(ROUND(H370,2)),2)</f>
        <v>0</v>
      </c>
      <c r="K370" s="175" t="s">
        <v>151</v>
      </c>
      <c r="L370" s="39"/>
      <c r="M370" s="179" t="s">
        <v>18</v>
      </c>
      <c r="N370" s="180" t="s">
        <v>46</v>
      </c>
      <c r="O370" s="64"/>
      <c r="P370" s="181">
        <f>O370*H370</f>
        <v>0</v>
      </c>
      <c r="Q370" s="181">
        <v>0</v>
      </c>
      <c r="R370" s="181">
        <f>Q370*H370</f>
        <v>0</v>
      </c>
      <c r="S370" s="181">
        <v>0</v>
      </c>
      <c r="T370" s="182">
        <f>S370*H370</f>
        <v>0</v>
      </c>
      <c r="U370" s="34"/>
      <c r="V370" s="34"/>
      <c r="W370" s="34"/>
      <c r="X370" s="34"/>
      <c r="Y370" s="34"/>
      <c r="Z370" s="34"/>
      <c r="AA370" s="34"/>
      <c r="AB370" s="34"/>
      <c r="AC370" s="34"/>
      <c r="AD370" s="34"/>
      <c r="AE370" s="34"/>
      <c r="AR370" s="183" t="s">
        <v>271</v>
      </c>
      <c r="AT370" s="183" t="s">
        <v>147</v>
      </c>
      <c r="AU370" s="183" t="s">
        <v>85</v>
      </c>
      <c r="AY370" s="17" t="s">
        <v>144</v>
      </c>
      <c r="BE370" s="184">
        <f>IF(N370="základní",J370,0)</f>
        <v>0</v>
      </c>
      <c r="BF370" s="184">
        <f>IF(N370="snížená",J370,0)</f>
        <v>0</v>
      </c>
      <c r="BG370" s="184">
        <f>IF(N370="zákl. přenesená",J370,0)</f>
        <v>0</v>
      </c>
      <c r="BH370" s="184">
        <f>IF(N370="sníž. přenesená",J370,0)</f>
        <v>0</v>
      </c>
      <c r="BI370" s="184">
        <f>IF(N370="nulová",J370,0)</f>
        <v>0</v>
      </c>
      <c r="BJ370" s="17" t="s">
        <v>83</v>
      </c>
      <c r="BK370" s="184">
        <f>ROUND((ROUND(I370,2))*(ROUND(H370,2)),2)</f>
        <v>0</v>
      </c>
      <c r="BL370" s="17" t="s">
        <v>271</v>
      </c>
      <c r="BM370" s="183" t="s">
        <v>580</v>
      </c>
    </row>
    <row r="371" spans="1:65" s="2" customFormat="1">
      <c r="A371" s="34"/>
      <c r="B371" s="35"/>
      <c r="C371" s="36"/>
      <c r="D371" s="185" t="s">
        <v>154</v>
      </c>
      <c r="E371" s="36"/>
      <c r="F371" s="186" t="s">
        <v>581</v>
      </c>
      <c r="G371" s="36"/>
      <c r="H371" s="36"/>
      <c r="I371" s="187"/>
      <c r="J371" s="36"/>
      <c r="K371" s="36"/>
      <c r="L371" s="39"/>
      <c r="M371" s="188"/>
      <c r="N371" s="189"/>
      <c r="O371" s="64"/>
      <c r="P371" s="64"/>
      <c r="Q371" s="64"/>
      <c r="R371" s="64"/>
      <c r="S371" s="64"/>
      <c r="T371" s="65"/>
      <c r="U371" s="34"/>
      <c r="V371" s="34"/>
      <c r="W371" s="34"/>
      <c r="X371" s="34"/>
      <c r="Y371" s="34"/>
      <c r="Z371" s="34"/>
      <c r="AA371" s="34"/>
      <c r="AB371" s="34"/>
      <c r="AC371" s="34"/>
      <c r="AD371" s="34"/>
      <c r="AE371" s="34"/>
      <c r="AT371" s="17" t="s">
        <v>154</v>
      </c>
      <c r="AU371" s="17" t="s">
        <v>85</v>
      </c>
    </row>
    <row r="372" spans="1:65" s="2" customFormat="1" ht="49.15" customHeight="1">
      <c r="A372" s="34"/>
      <c r="B372" s="35"/>
      <c r="C372" s="173" t="s">
        <v>582</v>
      </c>
      <c r="D372" s="173" t="s">
        <v>147</v>
      </c>
      <c r="E372" s="174" t="s">
        <v>583</v>
      </c>
      <c r="F372" s="175" t="s">
        <v>584</v>
      </c>
      <c r="G372" s="176" t="s">
        <v>361</v>
      </c>
      <c r="H372" s="177">
        <v>0.02</v>
      </c>
      <c r="I372" s="178"/>
      <c r="J372" s="177">
        <f>ROUND((ROUND(I372,2))*(ROUND(H372,2)),2)</f>
        <v>0</v>
      </c>
      <c r="K372" s="175" t="s">
        <v>151</v>
      </c>
      <c r="L372" s="39"/>
      <c r="M372" s="179" t="s">
        <v>18</v>
      </c>
      <c r="N372" s="180" t="s">
        <v>46</v>
      </c>
      <c r="O372" s="64"/>
      <c r="P372" s="181">
        <f>O372*H372</f>
        <v>0</v>
      </c>
      <c r="Q372" s="181">
        <v>0</v>
      </c>
      <c r="R372" s="181">
        <f>Q372*H372</f>
        <v>0</v>
      </c>
      <c r="S372" s="181">
        <v>0</v>
      </c>
      <c r="T372" s="182">
        <f>S372*H372</f>
        <v>0</v>
      </c>
      <c r="U372" s="34"/>
      <c r="V372" s="34"/>
      <c r="W372" s="34"/>
      <c r="X372" s="34"/>
      <c r="Y372" s="34"/>
      <c r="Z372" s="34"/>
      <c r="AA372" s="34"/>
      <c r="AB372" s="34"/>
      <c r="AC372" s="34"/>
      <c r="AD372" s="34"/>
      <c r="AE372" s="34"/>
      <c r="AR372" s="183" t="s">
        <v>271</v>
      </c>
      <c r="AT372" s="183" t="s">
        <v>147</v>
      </c>
      <c r="AU372" s="183" t="s">
        <v>85</v>
      </c>
      <c r="AY372" s="17" t="s">
        <v>144</v>
      </c>
      <c r="BE372" s="184">
        <f>IF(N372="základní",J372,0)</f>
        <v>0</v>
      </c>
      <c r="BF372" s="184">
        <f>IF(N372="snížená",J372,0)</f>
        <v>0</v>
      </c>
      <c r="BG372" s="184">
        <f>IF(N372="zákl. přenesená",J372,0)</f>
        <v>0</v>
      </c>
      <c r="BH372" s="184">
        <f>IF(N372="sníž. přenesená",J372,0)</f>
        <v>0</v>
      </c>
      <c r="BI372" s="184">
        <f>IF(N372="nulová",J372,0)</f>
        <v>0</v>
      </c>
      <c r="BJ372" s="17" t="s">
        <v>83</v>
      </c>
      <c r="BK372" s="184">
        <f>ROUND((ROUND(I372,2))*(ROUND(H372,2)),2)</f>
        <v>0</v>
      </c>
      <c r="BL372" s="17" t="s">
        <v>271</v>
      </c>
      <c r="BM372" s="183" t="s">
        <v>585</v>
      </c>
    </row>
    <row r="373" spans="1:65" s="2" customFormat="1">
      <c r="A373" s="34"/>
      <c r="B373" s="35"/>
      <c r="C373" s="36"/>
      <c r="D373" s="185" t="s">
        <v>154</v>
      </c>
      <c r="E373" s="36"/>
      <c r="F373" s="186" t="s">
        <v>586</v>
      </c>
      <c r="G373" s="36"/>
      <c r="H373" s="36"/>
      <c r="I373" s="187"/>
      <c r="J373" s="36"/>
      <c r="K373" s="36"/>
      <c r="L373" s="39"/>
      <c r="M373" s="188"/>
      <c r="N373" s="189"/>
      <c r="O373" s="64"/>
      <c r="P373" s="64"/>
      <c r="Q373" s="64"/>
      <c r="R373" s="64"/>
      <c r="S373" s="64"/>
      <c r="T373" s="65"/>
      <c r="U373" s="34"/>
      <c r="V373" s="34"/>
      <c r="W373" s="34"/>
      <c r="X373" s="34"/>
      <c r="Y373" s="34"/>
      <c r="Z373" s="34"/>
      <c r="AA373" s="34"/>
      <c r="AB373" s="34"/>
      <c r="AC373" s="34"/>
      <c r="AD373" s="34"/>
      <c r="AE373" s="34"/>
      <c r="AT373" s="17" t="s">
        <v>154</v>
      </c>
      <c r="AU373" s="17" t="s">
        <v>85</v>
      </c>
    </row>
    <row r="374" spans="1:65" s="2" customFormat="1" ht="49.15" customHeight="1">
      <c r="A374" s="34"/>
      <c r="B374" s="35"/>
      <c r="C374" s="173" t="s">
        <v>587</v>
      </c>
      <c r="D374" s="173" t="s">
        <v>147</v>
      </c>
      <c r="E374" s="174" t="s">
        <v>588</v>
      </c>
      <c r="F374" s="175" t="s">
        <v>589</v>
      </c>
      <c r="G374" s="176" t="s">
        <v>361</v>
      </c>
      <c r="H374" s="177">
        <v>0.02</v>
      </c>
      <c r="I374" s="178"/>
      <c r="J374" s="177">
        <f>ROUND((ROUND(I374,2))*(ROUND(H374,2)),2)</f>
        <v>0</v>
      </c>
      <c r="K374" s="175" t="s">
        <v>151</v>
      </c>
      <c r="L374" s="39"/>
      <c r="M374" s="179" t="s">
        <v>18</v>
      </c>
      <c r="N374" s="180" t="s">
        <v>46</v>
      </c>
      <c r="O374" s="64"/>
      <c r="P374" s="181">
        <f>O374*H374</f>
        <v>0</v>
      </c>
      <c r="Q374" s="181">
        <v>0</v>
      </c>
      <c r="R374" s="181">
        <f>Q374*H374</f>
        <v>0</v>
      </c>
      <c r="S374" s="181">
        <v>0</v>
      </c>
      <c r="T374" s="182">
        <f>S374*H374</f>
        <v>0</v>
      </c>
      <c r="U374" s="34"/>
      <c r="V374" s="34"/>
      <c r="W374" s="34"/>
      <c r="X374" s="34"/>
      <c r="Y374" s="34"/>
      <c r="Z374" s="34"/>
      <c r="AA374" s="34"/>
      <c r="AB374" s="34"/>
      <c r="AC374" s="34"/>
      <c r="AD374" s="34"/>
      <c r="AE374" s="34"/>
      <c r="AR374" s="183" t="s">
        <v>271</v>
      </c>
      <c r="AT374" s="183" t="s">
        <v>147</v>
      </c>
      <c r="AU374" s="183" t="s">
        <v>85</v>
      </c>
      <c r="AY374" s="17" t="s">
        <v>144</v>
      </c>
      <c r="BE374" s="184">
        <f>IF(N374="základní",J374,0)</f>
        <v>0</v>
      </c>
      <c r="BF374" s="184">
        <f>IF(N374="snížená",J374,0)</f>
        <v>0</v>
      </c>
      <c r="BG374" s="184">
        <f>IF(N374="zákl. přenesená",J374,0)</f>
        <v>0</v>
      </c>
      <c r="BH374" s="184">
        <f>IF(N374="sníž. přenesená",J374,0)</f>
        <v>0</v>
      </c>
      <c r="BI374" s="184">
        <f>IF(N374="nulová",J374,0)</f>
        <v>0</v>
      </c>
      <c r="BJ374" s="17" t="s">
        <v>83</v>
      </c>
      <c r="BK374" s="184">
        <f>ROUND((ROUND(I374,2))*(ROUND(H374,2)),2)</f>
        <v>0</v>
      </c>
      <c r="BL374" s="17" t="s">
        <v>271</v>
      </c>
      <c r="BM374" s="183" t="s">
        <v>590</v>
      </c>
    </row>
    <row r="375" spans="1:65" s="2" customFormat="1">
      <c r="A375" s="34"/>
      <c r="B375" s="35"/>
      <c r="C375" s="36"/>
      <c r="D375" s="185" t="s">
        <v>154</v>
      </c>
      <c r="E375" s="36"/>
      <c r="F375" s="186" t="s">
        <v>591</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154</v>
      </c>
      <c r="AU375" s="17" t="s">
        <v>85</v>
      </c>
    </row>
    <row r="376" spans="1:65" s="12" customFormat="1" ht="22.9" customHeight="1">
      <c r="B376" s="157"/>
      <c r="C376" s="158"/>
      <c r="D376" s="159" t="s">
        <v>74</v>
      </c>
      <c r="E376" s="171" t="s">
        <v>592</v>
      </c>
      <c r="F376" s="171" t="s">
        <v>593</v>
      </c>
      <c r="G376" s="158"/>
      <c r="H376" s="158"/>
      <c r="I376" s="161"/>
      <c r="J376" s="172">
        <f>BK376</f>
        <v>0</v>
      </c>
      <c r="K376" s="158"/>
      <c r="L376" s="163"/>
      <c r="M376" s="164"/>
      <c r="N376" s="165"/>
      <c r="O376" s="165"/>
      <c r="P376" s="166">
        <f>SUM(P377:P390)</f>
        <v>0</v>
      </c>
      <c r="Q376" s="165"/>
      <c r="R376" s="166">
        <f>SUM(R377:R390)</f>
        <v>0.20255399999999998</v>
      </c>
      <c r="S376" s="165"/>
      <c r="T376" s="167">
        <f>SUM(T377:T390)</f>
        <v>1.881</v>
      </c>
      <c r="AR376" s="168" t="s">
        <v>85</v>
      </c>
      <c r="AT376" s="169" t="s">
        <v>74</v>
      </c>
      <c r="AU376" s="169" t="s">
        <v>83</v>
      </c>
      <c r="AY376" s="168" t="s">
        <v>144</v>
      </c>
      <c r="BK376" s="170">
        <f>SUM(BK377:BK390)</f>
        <v>0</v>
      </c>
    </row>
    <row r="377" spans="1:65" s="2" customFormat="1" ht="49.15" customHeight="1">
      <c r="A377" s="34"/>
      <c r="B377" s="35"/>
      <c r="C377" s="173" t="s">
        <v>594</v>
      </c>
      <c r="D377" s="173" t="s">
        <v>147</v>
      </c>
      <c r="E377" s="174" t="s">
        <v>595</v>
      </c>
      <c r="F377" s="175" t="s">
        <v>596</v>
      </c>
      <c r="G377" s="176" t="s">
        <v>172</v>
      </c>
      <c r="H377" s="177">
        <v>19.8</v>
      </c>
      <c r="I377" s="178"/>
      <c r="J377" s="177">
        <f>ROUND((ROUND(I377,2))*(ROUND(H377,2)),2)</f>
        <v>0</v>
      </c>
      <c r="K377" s="175" t="s">
        <v>151</v>
      </c>
      <c r="L377" s="39"/>
      <c r="M377" s="179" t="s">
        <v>18</v>
      </c>
      <c r="N377" s="180" t="s">
        <v>46</v>
      </c>
      <c r="O377" s="64"/>
      <c r="P377" s="181">
        <f>O377*H377</f>
        <v>0</v>
      </c>
      <c r="Q377" s="181">
        <v>1.023E-2</v>
      </c>
      <c r="R377" s="181">
        <f>Q377*H377</f>
        <v>0.20255399999999998</v>
      </c>
      <c r="S377" s="181">
        <v>0</v>
      </c>
      <c r="T377" s="182">
        <f>S377*H377</f>
        <v>0</v>
      </c>
      <c r="U377" s="34"/>
      <c r="V377" s="34"/>
      <c r="W377" s="34"/>
      <c r="X377" s="34"/>
      <c r="Y377" s="34"/>
      <c r="Z377" s="34"/>
      <c r="AA377" s="34"/>
      <c r="AB377" s="34"/>
      <c r="AC377" s="34"/>
      <c r="AD377" s="34"/>
      <c r="AE377" s="34"/>
      <c r="AR377" s="183" t="s">
        <v>271</v>
      </c>
      <c r="AT377" s="183" t="s">
        <v>147</v>
      </c>
      <c r="AU377" s="183" t="s">
        <v>85</v>
      </c>
      <c r="AY377" s="17" t="s">
        <v>144</v>
      </c>
      <c r="BE377" s="184">
        <f>IF(N377="základní",J377,0)</f>
        <v>0</v>
      </c>
      <c r="BF377" s="184">
        <f>IF(N377="snížená",J377,0)</f>
        <v>0</v>
      </c>
      <c r="BG377" s="184">
        <f>IF(N377="zákl. přenesená",J377,0)</f>
        <v>0</v>
      </c>
      <c r="BH377" s="184">
        <f>IF(N377="sníž. přenesená",J377,0)</f>
        <v>0</v>
      </c>
      <c r="BI377" s="184">
        <f>IF(N377="nulová",J377,0)</f>
        <v>0</v>
      </c>
      <c r="BJ377" s="17" t="s">
        <v>83</v>
      </c>
      <c r="BK377" s="184">
        <f>ROUND((ROUND(I377,2))*(ROUND(H377,2)),2)</f>
        <v>0</v>
      </c>
      <c r="BL377" s="17" t="s">
        <v>271</v>
      </c>
      <c r="BM377" s="183" t="s">
        <v>597</v>
      </c>
    </row>
    <row r="378" spans="1:65" s="2" customFormat="1">
      <c r="A378" s="34"/>
      <c r="B378" s="35"/>
      <c r="C378" s="36"/>
      <c r="D378" s="185" t="s">
        <v>154</v>
      </c>
      <c r="E378" s="36"/>
      <c r="F378" s="186" t="s">
        <v>598</v>
      </c>
      <c r="G378" s="36"/>
      <c r="H378" s="36"/>
      <c r="I378" s="187"/>
      <c r="J378" s="36"/>
      <c r="K378" s="36"/>
      <c r="L378" s="39"/>
      <c r="M378" s="188"/>
      <c r="N378" s="189"/>
      <c r="O378" s="64"/>
      <c r="P378" s="64"/>
      <c r="Q378" s="64"/>
      <c r="R378" s="64"/>
      <c r="S378" s="64"/>
      <c r="T378" s="65"/>
      <c r="U378" s="34"/>
      <c r="V378" s="34"/>
      <c r="W378" s="34"/>
      <c r="X378" s="34"/>
      <c r="Y378" s="34"/>
      <c r="Z378" s="34"/>
      <c r="AA378" s="34"/>
      <c r="AB378" s="34"/>
      <c r="AC378" s="34"/>
      <c r="AD378" s="34"/>
      <c r="AE378" s="34"/>
      <c r="AT378" s="17" t="s">
        <v>154</v>
      </c>
      <c r="AU378" s="17" t="s">
        <v>85</v>
      </c>
    </row>
    <row r="379" spans="1:65" s="13" customFormat="1">
      <c r="B379" s="190"/>
      <c r="C379" s="191"/>
      <c r="D379" s="192" t="s">
        <v>156</v>
      </c>
      <c r="E379" s="193" t="s">
        <v>18</v>
      </c>
      <c r="F379" s="194" t="s">
        <v>599</v>
      </c>
      <c r="G379" s="191"/>
      <c r="H379" s="195">
        <v>8.4</v>
      </c>
      <c r="I379" s="196"/>
      <c r="J379" s="191"/>
      <c r="K379" s="191"/>
      <c r="L379" s="197"/>
      <c r="M379" s="198"/>
      <c r="N379" s="199"/>
      <c r="O379" s="199"/>
      <c r="P379" s="199"/>
      <c r="Q379" s="199"/>
      <c r="R379" s="199"/>
      <c r="S379" s="199"/>
      <c r="T379" s="200"/>
      <c r="AT379" s="201" t="s">
        <v>156</v>
      </c>
      <c r="AU379" s="201" t="s">
        <v>85</v>
      </c>
      <c r="AV379" s="13" t="s">
        <v>85</v>
      </c>
      <c r="AW379" s="13" t="s">
        <v>37</v>
      </c>
      <c r="AX379" s="13" t="s">
        <v>75</v>
      </c>
      <c r="AY379" s="201" t="s">
        <v>144</v>
      </c>
    </row>
    <row r="380" spans="1:65" s="13" customFormat="1">
      <c r="B380" s="190"/>
      <c r="C380" s="191"/>
      <c r="D380" s="192" t="s">
        <v>156</v>
      </c>
      <c r="E380" s="193" t="s">
        <v>18</v>
      </c>
      <c r="F380" s="194" t="s">
        <v>600</v>
      </c>
      <c r="G380" s="191"/>
      <c r="H380" s="195">
        <v>11.4</v>
      </c>
      <c r="I380" s="196"/>
      <c r="J380" s="191"/>
      <c r="K380" s="191"/>
      <c r="L380" s="197"/>
      <c r="M380" s="198"/>
      <c r="N380" s="199"/>
      <c r="O380" s="199"/>
      <c r="P380" s="199"/>
      <c r="Q380" s="199"/>
      <c r="R380" s="199"/>
      <c r="S380" s="199"/>
      <c r="T380" s="200"/>
      <c r="AT380" s="201" t="s">
        <v>156</v>
      </c>
      <c r="AU380" s="201" t="s">
        <v>85</v>
      </c>
      <c r="AV380" s="13" t="s">
        <v>85</v>
      </c>
      <c r="AW380" s="13" t="s">
        <v>37</v>
      </c>
      <c r="AX380" s="13" t="s">
        <v>75</v>
      </c>
      <c r="AY380" s="201" t="s">
        <v>144</v>
      </c>
    </row>
    <row r="381" spans="1:65" s="14" customFormat="1">
      <c r="B381" s="202"/>
      <c r="C381" s="203"/>
      <c r="D381" s="192" t="s">
        <v>156</v>
      </c>
      <c r="E381" s="204" t="s">
        <v>18</v>
      </c>
      <c r="F381" s="205" t="s">
        <v>160</v>
      </c>
      <c r="G381" s="203"/>
      <c r="H381" s="206">
        <v>19.8</v>
      </c>
      <c r="I381" s="207"/>
      <c r="J381" s="203"/>
      <c r="K381" s="203"/>
      <c r="L381" s="208"/>
      <c r="M381" s="209"/>
      <c r="N381" s="210"/>
      <c r="O381" s="210"/>
      <c r="P381" s="210"/>
      <c r="Q381" s="210"/>
      <c r="R381" s="210"/>
      <c r="S381" s="210"/>
      <c r="T381" s="211"/>
      <c r="AT381" s="212" t="s">
        <v>156</v>
      </c>
      <c r="AU381" s="212" t="s">
        <v>85</v>
      </c>
      <c r="AV381" s="14" t="s">
        <v>152</v>
      </c>
      <c r="AW381" s="14" t="s">
        <v>37</v>
      </c>
      <c r="AX381" s="14" t="s">
        <v>83</v>
      </c>
      <c r="AY381" s="212" t="s">
        <v>144</v>
      </c>
    </row>
    <row r="382" spans="1:65" s="2" customFormat="1" ht="24.2" customHeight="1">
      <c r="A382" s="34"/>
      <c r="B382" s="35"/>
      <c r="C382" s="173" t="s">
        <v>601</v>
      </c>
      <c r="D382" s="173" t="s">
        <v>147</v>
      </c>
      <c r="E382" s="174" t="s">
        <v>602</v>
      </c>
      <c r="F382" s="175" t="s">
        <v>603</v>
      </c>
      <c r="G382" s="176" t="s">
        <v>172</v>
      </c>
      <c r="H382" s="177">
        <v>19.8</v>
      </c>
      <c r="I382" s="178"/>
      <c r="J382" s="177">
        <f>ROUND((ROUND(I382,2))*(ROUND(H382,2)),2)</f>
        <v>0</v>
      </c>
      <c r="K382" s="175" t="s">
        <v>151</v>
      </c>
      <c r="L382" s="39"/>
      <c r="M382" s="179" t="s">
        <v>18</v>
      </c>
      <c r="N382" s="180" t="s">
        <v>46</v>
      </c>
      <c r="O382" s="64"/>
      <c r="P382" s="181">
        <f>O382*H382</f>
        <v>0</v>
      </c>
      <c r="Q382" s="181">
        <v>0</v>
      </c>
      <c r="R382" s="181">
        <f>Q382*H382</f>
        <v>0</v>
      </c>
      <c r="S382" s="181">
        <v>9.5000000000000001E-2</v>
      </c>
      <c r="T382" s="182">
        <f>S382*H382</f>
        <v>1.881</v>
      </c>
      <c r="U382" s="34"/>
      <c r="V382" s="34"/>
      <c r="W382" s="34"/>
      <c r="X382" s="34"/>
      <c r="Y382" s="34"/>
      <c r="Z382" s="34"/>
      <c r="AA382" s="34"/>
      <c r="AB382" s="34"/>
      <c r="AC382" s="34"/>
      <c r="AD382" s="34"/>
      <c r="AE382" s="34"/>
      <c r="AR382" s="183" t="s">
        <v>271</v>
      </c>
      <c r="AT382" s="183" t="s">
        <v>147</v>
      </c>
      <c r="AU382" s="183" t="s">
        <v>85</v>
      </c>
      <c r="AY382" s="17" t="s">
        <v>144</v>
      </c>
      <c r="BE382" s="184">
        <f>IF(N382="základní",J382,0)</f>
        <v>0</v>
      </c>
      <c r="BF382" s="184">
        <f>IF(N382="snížená",J382,0)</f>
        <v>0</v>
      </c>
      <c r="BG382" s="184">
        <f>IF(N382="zákl. přenesená",J382,0)</f>
        <v>0</v>
      </c>
      <c r="BH382" s="184">
        <f>IF(N382="sníž. přenesená",J382,0)</f>
        <v>0</v>
      </c>
      <c r="BI382" s="184">
        <f>IF(N382="nulová",J382,0)</f>
        <v>0</v>
      </c>
      <c r="BJ382" s="17" t="s">
        <v>83</v>
      </c>
      <c r="BK382" s="184">
        <f>ROUND((ROUND(I382,2))*(ROUND(H382,2)),2)</f>
        <v>0</v>
      </c>
      <c r="BL382" s="17" t="s">
        <v>271</v>
      </c>
      <c r="BM382" s="183" t="s">
        <v>604</v>
      </c>
    </row>
    <row r="383" spans="1:65" s="2" customFormat="1">
      <c r="A383" s="34"/>
      <c r="B383" s="35"/>
      <c r="C383" s="36"/>
      <c r="D383" s="185" t="s">
        <v>154</v>
      </c>
      <c r="E383" s="36"/>
      <c r="F383" s="186" t="s">
        <v>605</v>
      </c>
      <c r="G383" s="36"/>
      <c r="H383" s="36"/>
      <c r="I383" s="187"/>
      <c r="J383" s="36"/>
      <c r="K383" s="36"/>
      <c r="L383" s="39"/>
      <c r="M383" s="188"/>
      <c r="N383" s="189"/>
      <c r="O383" s="64"/>
      <c r="P383" s="64"/>
      <c r="Q383" s="64"/>
      <c r="R383" s="64"/>
      <c r="S383" s="64"/>
      <c r="T383" s="65"/>
      <c r="U383" s="34"/>
      <c r="V383" s="34"/>
      <c r="W383" s="34"/>
      <c r="X383" s="34"/>
      <c r="Y383" s="34"/>
      <c r="Z383" s="34"/>
      <c r="AA383" s="34"/>
      <c r="AB383" s="34"/>
      <c r="AC383" s="34"/>
      <c r="AD383" s="34"/>
      <c r="AE383" s="34"/>
      <c r="AT383" s="17" t="s">
        <v>154</v>
      </c>
      <c r="AU383" s="17" t="s">
        <v>85</v>
      </c>
    </row>
    <row r="384" spans="1:65" s="13" customFormat="1">
      <c r="B384" s="190"/>
      <c r="C384" s="191"/>
      <c r="D384" s="192" t="s">
        <v>156</v>
      </c>
      <c r="E384" s="193" t="s">
        <v>18</v>
      </c>
      <c r="F384" s="194" t="s">
        <v>599</v>
      </c>
      <c r="G384" s="191"/>
      <c r="H384" s="195">
        <v>8.4</v>
      </c>
      <c r="I384" s="196"/>
      <c r="J384" s="191"/>
      <c r="K384" s="191"/>
      <c r="L384" s="197"/>
      <c r="M384" s="198"/>
      <c r="N384" s="199"/>
      <c r="O384" s="199"/>
      <c r="P384" s="199"/>
      <c r="Q384" s="199"/>
      <c r="R384" s="199"/>
      <c r="S384" s="199"/>
      <c r="T384" s="200"/>
      <c r="AT384" s="201" t="s">
        <v>156</v>
      </c>
      <c r="AU384" s="201" t="s">
        <v>85</v>
      </c>
      <c r="AV384" s="13" t="s">
        <v>85</v>
      </c>
      <c r="AW384" s="13" t="s">
        <v>37</v>
      </c>
      <c r="AX384" s="13" t="s">
        <v>75</v>
      </c>
      <c r="AY384" s="201" t="s">
        <v>144</v>
      </c>
    </row>
    <row r="385" spans="1:65" s="13" customFormat="1">
      <c r="B385" s="190"/>
      <c r="C385" s="191"/>
      <c r="D385" s="192" t="s">
        <v>156</v>
      </c>
      <c r="E385" s="193" t="s">
        <v>18</v>
      </c>
      <c r="F385" s="194" t="s">
        <v>600</v>
      </c>
      <c r="G385" s="191"/>
      <c r="H385" s="195">
        <v>11.4</v>
      </c>
      <c r="I385" s="196"/>
      <c r="J385" s="191"/>
      <c r="K385" s="191"/>
      <c r="L385" s="197"/>
      <c r="M385" s="198"/>
      <c r="N385" s="199"/>
      <c r="O385" s="199"/>
      <c r="P385" s="199"/>
      <c r="Q385" s="199"/>
      <c r="R385" s="199"/>
      <c r="S385" s="199"/>
      <c r="T385" s="200"/>
      <c r="AT385" s="201" t="s">
        <v>156</v>
      </c>
      <c r="AU385" s="201" t="s">
        <v>85</v>
      </c>
      <c r="AV385" s="13" t="s">
        <v>85</v>
      </c>
      <c r="AW385" s="13" t="s">
        <v>37</v>
      </c>
      <c r="AX385" s="13" t="s">
        <v>75</v>
      </c>
      <c r="AY385" s="201" t="s">
        <v>144</v>
      </c>
    </row>
    <row r="386" spans="1:65" s="14" customFormat="1">
      <c r="B386" s="202"/>
      <c r="C386" s="203"/>
      <c r="D386" s="192" t="s">
        <v>156</v>
      </c>
      <c r="E386" s="204" t="s">
        <v>18</v>
      </c>
      <c r="F386" s="205" t="s">
        <v>160</v>
      </c>
      <c r="G386" s="203"/>
      <c r="H386" s="206">
        <v>19.8</v>
      </c>
      <c r="I386" s="207"/>
      <c r="J386" s="203"/>
      <c r="K386" s="203"/>
      <c r="L386" s="208"/>
      <c r="M386" s="209"/>
      <c r="N386" s="210"/>
      <c r="O386" s="210"/>
      <c r="P386" s="210"/>
      <c r="Q386" s="210"/>
      <c r="R386" s="210"/>
      <c r="S386" s="210"/>
      <c r="T386" s="211"/>
      <c r="AT386" s="212" t="s">
        <v>156</v>
      </c>
      <c r="AU386" s="212" t="s">
        <v>85</v>
      </c>
      <c r="AV386" s="14" t="s">
        <v>152</v>
      </c>
      <c r="AW386" s="14" t="s">
        <v>37</v>
      </c>
      <c r="AX386" s="14" t="s">
        <v>83</v>
      </c>
      <c r="AY386" s="212" t="s">
        <v>144</v>
      </c>
    </row>
    <row r="387" spans="1:65" s="2" customFormat="1" ht="49.15" customHeight="1">
      <c r="A387" s="34"/>
      <c r="B387" s="35"/>
      <c r="C387" s="173" t="s">
        <v>606</v>
      </c>
      <c r="D387" s="173" t="s">
        <v>147</v>
      </c>
      <c r="E387" s="174" t="s">
        <v>607</v>
      </c>
      <c r="F387" s="175" t="s">
        <v>608</v>
      </c>
      <c r="G387" s="176" t="s">
        <v>361</v>
      </c>
      <c r="H387" s="177">
        <v>0.2</v>
      </c>
      <c r="I387" s="178"/>
      <c r="J387" s="177">
        <f>ROUND((ROUND(I387,2))*(ROUND(H387,2)),2)</f>
        <v>0</v>
      </c>
      <c r="K387" s="175" t="s">
        <v>151</v>
      </c>
      <c r="L387" s="39"/>
      <c r="M387" s="179" t="s">
        <v>18</v>
      </c>
      <c r="N387" s="180" t="s">
        <v>46</v>
      </c>
      <c r="O387" s="64"/>
      <c r="P387" s="181">
        <f>O387*H387</f>
        <v>0</v>
      </c>
      <c r="Q387" s="181">
        <v>0</v>
      </c>
      <c r="R387" s="181">
        <f>Q387*H387</f>
        <v>0</v>
      </c>
      <c r="S387" s="181">
        <v>0</v>
      </c>
      <c r="T387" s="182">
        <f>S387*H387</f>
        <v>0</v>
      </c>
      <c r="U387" s="34"/>
      <c r="V387" s="34"/>
      <c r="W387" s="34"/>
      <c r="X387" s="34"/>
      <c r="Y387" s="34"/>
      <c r="Z387" s="34"/>
      <c r="AA387" s="34"/>
      <c r="AB387" s="34"/>
      <c r="AC387" s="34"/>
      <c r="AD387" s="34"/>
      <c r="AE387" s="34"/>
      <c r="AR387" s="183" t="s">
        <v>271</v>
      </c>
      <c r="AT387" s="183" t="s">
        <v>147</v>
      </c>
      <c r="AU387" s="183" t="s">
        <v>85</v>
      </c>
      <c r="AY387" s="17" t="s">
        <v>144</v>
      </c>
      <c r="BE387" s="184">
        <f>IF(N387="základní",J387,0)</f>
        <v>0</v>
      </c>
      <c r="BF387" s="184">
        <f>IF(N387="snížená",J387,0)</f>
        <v>0</v>
      </c>
      <c r="BG387" s="184">
        <f>IF(N387="zákl. přenesená",J387,0)</f>
        <v>0</v>
      </c>
      <c r="BH387" s="184">
        <f>IF(N387="sníž. přenesená",J387,0)</f>
        <v>0</v>
      </c>
      <c r="BI387" s="184">
        <f>IF(N387="nulová",J387,0)</f>
        <v>0</v>
      </c>
      <c r="BJ387" s="17" t="s">
        <v>83</v>
      </c>
      <c r="BK387" s="184">
        <f>ROUND((ROUND(I387,2))*(ROUND(H387,2)),2)</f>
        <v>0</v>
      </c>
      <c r="BL387" s="17" t="s">
        <v>271</v>
      </c>
      <c r="BM387" s="183" t="s">
        <v>609</v>
      </c>
    </row>
    <row r="388" spans="1:65" s="2" customFormat="1">
      <c r="A388" s="34"/>
      <c r="B388" s="35"/>
      <c r="C388" s="36"/>
      <c r="D388" s="185" t="s">
        <v>154</v>
      </c>
      <c r="E388" s="36"/>
      <c r="F388" s="186" t="s">
        <v>610</v>
      </c>
      <c r="G388" s="36"/>
      <c r="H388" s="36"/>
      <c r="I388" s="187"/>
      <c r="J388" s="36"/>
      <c r="K388" s="36"/>
      <c r="L388" s="39"/>
      <c r="M388" s="188"/>
      <c r="N388" s="189"/>
      <c r="O388" s="64"/>
      <c r="P388" s="64"/>
      <c r="Q388" s="64"/>
      <c r="R388" s="64"/>
      <c r="S388" s="64"/>
      <c r="T388" s="65"/>
      <c r="U388" s="34"/>
      <c r="V388" s="34"/>
      <c r="W388" s="34"/>
      <c r="X388" s="34"/>
      <c r="Y388" s="34"/>
      <c r="Z388" s="34"/>
      <c r="AA388" s="34"/>
      <c r="AB388" s="34"/>
      <c r="AC388" s="34"/>
      <c r="AD388" s="34"/>
      <c r="AE388" s="34"/>
      <c r="AT388" s="17" t="s">
        <v>154</v>
      </c>
      <c r="AU388" s="17" t="s">
        <v>85</v>
      </c>
    </row>
    <row r="389" spans="1:65" s="2" customFormat="1" ht="49.15" customHeight="1">
      <c r="A389" s="34"/>
      <c r="B389" s="35"/>
      <c r="C389" s="173" t="s">
        <v>611</v>
      </c>
      <c r="D389" s="173" t="s">
        <v>147</v>
      </c>
      <c r="E389" s="174" t="s">
        <v>612</v>
      </c>
      <c r="F389" s="175" t="s">
        <v>613</v>
      </c>
      <c r="G389" s="176" t="s">
        <v>361</v>
      </c>
      <c r="H389" s="177">
        <v>0.2</v>
      </c>
      <c r="I389" s="178"/>
      <c r="J389" s="177">
        <f>ROUND((ROUND(I389,2))*(ROUND(H389,2)),2)</f>
        <v>0</v>
      </c>
      <c r="K389" s="175" t="s">
        <v>151</v>
      </c>
      <c r="L389" s="39"/>
      <c r="M389" s="179" t="s">
        <v>18</v>
      </c>
      <c r="N389" s="180" t="s">
        <v>46</v>
      </c>
      <c r="O389" s="64"/>
      <c r="P389" s="181">
        <f>O389*H389</f>
        <v>0</v>
      </c>
      <c r="Q389" s="181">
        <v>0</v>
      </c>
      <c r="R389" s="181">
        <f>Q389*H389</f>
        <v>0</v>
      </c>
      <c r="S389" s="181">
        <v>0</v>
      </c>
      <c r="T389" s="182">
        <f>S389*H389</f>
        <v>0</v>
      </c>
      <c r="U389" s="34"/>
      <c r="V389" s="34"/>
      <c r="W389" s="34"/>
      <c r="X389" s="34"/>
      <c r="Y389" s="34"/>
      <c r="Z389" s="34"/>
      <c r="AA389" s="34"/>
      <c r="AB389" s="34"/>
      <c r="AC389" s="34"/>
      <c r="AD389" s="34"/>
      <c r="AE389" s="34"/>
      <c r="AR389" s="183" t="s">
        <v>271</v>
      </c>
      <c r="AT389" s="183" t="s">
        <v>147</v>
      </c>
      <c r="AU389" s="183" t="s">
        <v>85</v>
      </c>
      <c r="AY389" s="17" t="s">
        <v>144</v>
      </c>
      <c r="BE389" s="184">
        <f>IF(N389="základní",J389,0)</f>
        <v>0</v>
      </c>
      <c r="BF389" s="184">
        <f>IF(N389="snížená",J389,0)</f>
        <v>0</v>
      </c>
      <c r="BG389" s="184">
        <f>IF(N389="zákl. přenesená",J389,0)</f>
        <v>0</v>
      </c>
      <c r="BH389" s="184">
        <f>IF(N389="sníž. přenesená",J389,0)</f>
        <v>0</v>
      </c>
      <c r="BI389" s="184">
        <f>IF(N389="nulová",J389,0)</f>
        <v>0</v>
      </c>
      <c r="BJ389" s="17" t="s">
        <v>83</v>
      </c>
      <c r="BK389" s="184">
        <f>ROUND((ROUND(I389,2))*(ROUND(H389,2)),2)</f>
        <v>0</v>
      </c>
      <c r="BL389" s="17" t="s">
        <v>271</v>
      </c>
      <c r="BM389" s="183" t="s">
        <v>614</v>
      </c>
    </row>
    <row r="390" spans="1:65" s="2" customFormat="1">
      <c r="A390" s="34"/>
      <c r="B390" s="35"/>
      <c r="C390" s="36"/>
      <c r="D390" s="185" t="s">
        <v>154</v>
      </c>
      <c r="E390" s="36"/>
      <c r="F390" s="186" t="s">
        <v>615</v>
      </c>
      <c r="G390" s="36"/>
      <c r="H390" s="36"/>
      <c r="I390" s="187"/>
      <c r="J390" s="36"/>
      <c r="K390" s="36"/>
      <c r="L390" s="39"/>
      <c r="M390" s="188"/>
      <c r="N390" s="189"/>
      <c r="O390" s="64"/>
      <c r="P390" s="64"/>
      <c r="Q390" s="64"/>
      <c r="R390" s="64"/>
      <c r="S390" s="64"/>
      <c r="T390" s="65"/>
      <c r="U390" s="34"/>
      <c r="V390" s="34"/>
      <c r="W390" s="34"/>
      <c r="X390" s="34"/>
      <c r="Y390" s="34"/>
      <c r="Z390" s="34"/>
      <c r="AA390" s="34"/>
      <c r="AB390" s="34"/>
      <c r="AC390" s="34"/>
      <c r="AD390" s="34"/>
      <c r="AE390" s="34"/>
      <c r="AT390" s="17" t="s">
        <v>154</v>
      </c>
      <c r="AU390" s="17" t="s">
        <v>85</v>
      </c>
    </row>
    <row r="391" spans="1:65" s="12" customFormat="1" ht="22.9" customHeight="1">
      <c r="B391" s="157"/>
      <c r="C391" s="158"/>
      <c r="D391" s="159" t="s">
        <v>74</v>
      </c>
      <c r="E391" s="171" t="s">
        <v>616</v>
      </c>
      <c r="F391" s="171" t="s">
        <v>617</v>
      </c>
      <c r="G391" s="158"/>
      <c r="H391" s="158"/>
      <c r="I391" s="161"/>
      <c r="J391" s="172">
        <f>BK391</f>
        <v>0</v>
      </c>
      <c r="K391" s="158"/>
      <c r="L391" s="163"/>
      <c r="M391" s="164"/>
      <c r="N391" s="165"/>
      <c r="O391" s="165"/>
      <c r="P391" s="166">
        <f>SUM(P392:P410)</f>
        <v>0</v>
      </c>
      <c r="Q391" s="165"/>
      <c r="R391" s="166">
        <f>SUM(R392:R410)</f>
        <v>0.14446999999999999</v>
      </c>
      <c r="S391" s="165"/>
      <c r="T391" s="167">
        <f>SUM(T392:T410)</f>
        <v>2.418E-2</v>
      </c>
      <c r="AR391" s="168" t="s">
        <v>85</v>
      </c>
      <c r="AT391" s="169" t="s">
        <v>74</v>
      </c>
      <c r="AU391" s="169" t="s">
        <v>83</v>
      </c>
      <c r="AY391" s="168" t="s">
        <v>144</v>
      </c>
      <c r="BK391" s="170">
        <f>SUM(BK392:BK410)</f>
        <v>0</v>
      </c>
    </row>
    <row r="392" spans="1:65" s="2" customFormat="1" ht="24.2" customHeight="1">
      <c r="A392" s="34"/>
      <c r="B392" s="35"/>
      <c r="C392" s="173" t="s">
        <v>618</v>
      </c>
      <c r="D392" s="173" t="s">
        <v>147</v>
      </c>
      <c r="E392" s="174" t="s">
        <v>619</v>
      </c>
      <c r="F392" s="175" t="s">
        <v>620</v>
      </c>
      <c r="G392" s="176" t="s">
        <v>172</v>
      </c>
      <c r="H392" s="177">
        <v>144.5</v>
      </c>
      <c r="I392" s="178"/>
      <c r="J392" s="177">
        <f>ROUND((ROUND(I392,2))*(ROUND(H392,2)),2)</f>
        <v>0</v>
      </c>
      <c r="K392" s="175" t="s">
        <v>151</v>
      </c>
      <c r="L392" s="39"/>
      <c r="M392" s="179" t="s">
        <v>18</v>
      </c>
      <c r="N392" s="180" t="s">
        <v>46</v>
      </c>
      <c r="O392" s="64"/>
      <c r="P392" s="181">
        <f>O392*H392</f>
        <v>0</v>
      </c>
      <c r="Q392" s="181">
        <v>0</v>
      </c>
      <c r="R392" s="181">
        <f>Q392*H392</f>
        <v>0</v>
      </c>
      <c r="S392" s="181">
        <v>0</v>
      </c>
      <c r="T392" s="182">
        <f>S392*H392</f>
        <v>0</v>
      </c>
      <c r="U392" s="34"/>
      <c r="V392" s="34"/>
      <c r="W392" s="34"/>
      <c r="X392" s="34"/>
      <c r="Y392" s="34"/>
      <c r="Z392" s="34"/>
      <c r="AA392" s="34"/>
      <c r="AB392" s="34"/>
      <c r="AC392" s="34"/>
      <c r="AD392" s="34"/>
      <c r="AE392" s="34"/>
      <c r="AR392" s="183" t="s">
        <v>271</v>
      </c>
      <c r="AT392" s="183" t="s">
        <v>147</v>
      </c>
      <c r="AU392" s="183" t="s">
        <v>85</v>
      </c>
      <c r="AY392" s="17" t="s">
        <v>144</v>
      </c>
      <c r="BE392" s="184">
        <f>IF(N392="základní",J392,0)</f>
        <v>0</v>
      </c>
      <c r="BF392" s="184">
        <f>IF(N392="snížená",J392,0)</f>
        <v>0</v>
      </c>
      <c r="BG392" s="184">
        <f>IF(N392="zákl. přenesená",J392,0)</f>
        <v>0</v>
      </c>
      <c r="BH392" s="184">
        <f>IF(N392="sníž. přenesená",J392,0)</f>
        <v>0</v>
      </c>
      <c r="BI392" s="184">
        <f>IF(N392="nulová",J392,0)</f>
        <v>0</v>
      </c>
      <c r="BJ392" s="17" t="s">
        <v>83</v>
      </c>
      <c r="BK392" s="184">
        <f>ROUND((ROUND(I392,2))*(ROUND(H392,2)),2)</f>
        <v>0</v>
      </c>
      <c r="BL392" s="17" t="s">
        <v>271</v>
      </c>
      <c r="BM392" s="183" t="s">
        <v>621</v>
      </c>
    </row>
    <row r="393" spans="1:65" s="2" customFormat="1">
      <c r="A393" s="34"/>
      <c r="B393" s="35"/>
      <c r="C393" s="36"/>
      <c r="D393" s="185" t="s">
        <v>154</v>
      </c>
      <c r="E393" s="36"/>
      <c r="F393" s="186" t="s">
        <v>622</v>
      </c>
      <c r="G393" s="36"/>
      <c r="H393" s="36"/>
      <c r="I393" s="187"/>
      <c r="J393" s="36"/>
      <c r="K393" s="36"/>
      <c r="L393" s="39"/>
      <c r="M393" s="188"/>
      <c r="N393" s="189"/>
      <c r="O393" s="64"/>
      <c r="P393" s="64"/>
      <c r="Q393" s="64"/>
      <c r="R393" s="64"/>
      <c r="S393" s="64"/>
      <c r="T393" s="65"/>
      <c r="U393" s="34"/>
      <c r="V393" s="34"/>
      <c r="W393" s="34"/>
      <c r="X393" s="34"/>
      <c r="Y393" s="34"/>
      <c r="Z393" s="34"/>
      <c r="AA393" s="34"/>
      <c r="AB393" s="34"/>
      <c r="AC393" s="34"/>
      <c r="AD393" s="34"/>
      <c r="AE393" s="34"/>
      <c r="AT393" s="17" t="s">
        <v>154</v>
      </c>
      <c r="AU393" s="17" t="s">
        <v>85</v>
      </c>
    </row>
    <row r="394" spans="1:65" s="2" customFormat="1" ht="16.5" customHeight="1">
      <c r="A394" s="34"/>
      <c r="B394" s="35"/>
      <c r="C394" s="173" t="s">
        <v>623</v>
      </c>
      <c r="D394" s="173" t="s">
        <v>147</v>
      </c>
      <c r="E394" s="174" t="s">
        <v>624</v>
      </c>
      <c r="F394" s="175" t="s">
        <v>625</v>
      </c>
      <c r="G394" s="176" t="s">
        <v>172</v>
      </c>
      <c r="H394" s="177">
        <v>78</v>
      </c>
      <c r="I394" s="178"/>
      <c r="J394" s="177">
        <f>ROUND((ROUND(I394,2))*(ROUND(H394,2)),2)</f>
        <v>0</v>
      </c>
      <c r="K394" s="175" t="s">
        <v>151</v>
      </c>
      <c r="L394" s="39"/>
      <c r="M394" s="179" t="s">
        <v>18</v>
      </c>
      <c r="N394" s="180" t="s">
        <v>46</v>
      </c>
      <c r="O394" s="64"/>
      <c r="P394" s="181">
        <f>O394*H394</f>
        <v>0</v>
      </c>
      <c r="Q394" s="181">
        <v>1E-3</v>
      </c>
      <c r="R394" s="181">
        <f>Q394*H394</f>
        <v>7.8E-2</v>
      </c>
      <c r="S394" s="181">
        <v>3.1E-4</v>
      </c>
      <c r="T394" s="182">
        <f>S394*H394</f>
        <v>2.418E-2</v>
      </c>
      <c r="U394" s="34"/>
      <c r="V394" s="34"/>
      <c r="W394" s="34"/>
      <c r="X394" s="34"/>
      <c r="Y394" s="34"/>
      <c r="Z394" s="34"/>
      <c r="AA394" s="34"/>
      <c r="AB394" s="34"/>
      <c r="AC394" s="34"/>
      <c r="AD394" s="34"/>
      <c r="AE394" s="34"/>
      <c r="AR394" s="183" t="s">
        <v>271</v>
      </c>
      <c r="AT394" s="183" t="s">
        <v>147</v>
      </c>
      <c r="AU394" s="183" t="s">
        <v>85</v>
      </c>
      <c r="AY394" s="17" t="s">
        <v>144</v>
      </c>
      <c r="BE394" s="184">
        <f>IF(N394="základní",J394,0)</f>
        <v>0</v>
      </c>
      <c r="BF394" s="184">
        <f>IF(N394="snížená",J394,0)</f>
        <v>0</v>
      </c>
      <c r="BG394" s="184">
        <f>IF(N394="zákl. přenesená",J394,0)</f>
        <v>0</v>
      </c>
      <c r="BH394" s="184">
        <f>IF(N394="sníž. přenesená",J394,0)</f>
        <v>0</v>
      </c>
      <c r="BI394" s="184">
        <f>IF(N394="nulová",J394,0)</f>
        <v>0</v>
      </c>
      <c r="BJ394" s="17" t="s">
        <v>83</v>
      </c>
      <c r="BK394" s="184">
        <f>ROUND((ROUND(I394,2))*(ROUND(H394,2)),2)</f>
        <v>0</v>
      </c>
      <c r="BL394" s="17" t="s">
        <v>271</v>
      </c>
      <c r="BM394" s="183" t="s">
        <v>626</v>
      </c>
    </row>
    <row r="395" spans="1:65" s="2" customFormat="1">
      <c r="A395" s="34"/>
      <c r="B395" s="35"/>
      <c r="C395" s="36"/>
      <c r="D395" s="185" t="s">
        <v>154</v>
      </c>
      <c r="E395" s="36"/>
      <c r="F395" s="186" t="s">
        <v>627</v>
      </c>
      <c r="G395" s="36"/>
      <c r="H395" s="36"/>
      <c r="I395" s="187"/>
      <c r="J395" s="36"/>
      <c r="K395" s="36"/>
      <c r="L395" s="39"/>
      <c r="M395" s="188"/>
      <c r="N395" s="189"/>
      <c r="O395" s="64"/>
      <c r="P395" s="64"/>
      <c r="Q395" s="64"/>
      <c r="R395" s="64"/>
      <c r="S395" s="64"/>
      <c r="T395" s="65"/>
      <c r="U395" s="34"/>
      <c r="V395" s="34"/>
      <c r="W395" s="34"/>
      <c r="X395" s="34"/>
      <c r="Y395" s="34"/>
      <c r="Z395" s="34"/>
      <c r="AA395" s="34"/>
      <c r="AB395" s="34"/>
      <c r="AC395" s="34"/>
      <c r="AD395" s="34"/>
      <c r="AE395" s="34"/>
      <c r="AT395" s="17" t="s">
        <v>154</v>
      </c>
      <c r="AU395" s="17" t="s">
        <v>85</v>
      </c>
    </row>
    <row r="396" spans="1:65" s="13" customFormat="1">
      <c r="B396" s="190"/>
      <c r="C396" s="191"/>
      <c r="D396" s="192" t="s">
        <v>156</v>
      </c>
      <c r="E396" s="193" t="s">
        <v>18</v>
      </c>
      <c r="F396" s="194" t="s">
        <v>628</v>
      </c>
      <c r="G396" s="191"/>
      <c r="H396" s="195">
        <v>24</v>
      </c>
      <c r="I396" s="196"/>
      <c r="J396" s="191"/>
      <c r="K396" s="191"/>
      <c r="L396" s="197"/>
      <c r="M396" s="198"/>
      <c r="N396" s="199"/>
      <c r="O396" s="199"/>
      <c r="P396" s="199"/>
      <c r="Q396" s="199"/>
      <c r="R396" s="199"/>
      <c r="S396" s="199"/>
      <c r="T396" s="200"/>
      <c r="AT396" s="201" t="s">
        <v>156</v>
      </c>
      <c r="AU396" s="201" t="s">
        <v>85</v>
      </c>
      <c r="AV396" s="13" t="s">
        <v>85</v>
      </c>
      <c r="AW396" s="13" t="s">
        <v>37</v>
      </c>
      <c r="AX396" s="13" t="s">
        <v>75</v>
      </c>
      <c r="AY396" s="201" t="s">
        <v>144</v>
      </c>
    </row>
    <row r="397" spans="1:65" s="13" customFormat="1">
      <c r="B397" s="190"/>
      <c r="C397" s="191"/>
      <c r="D397" s="192" t="s">
        <v>156</v>
      </c>
      <c r="E397" s="193" t="s">
        <v>18</v>
      </c>
      <c r="F397" s="194" t="s">
        <v>629</v>
      </c>
      <c r="G397" s="191"/>
      <c r="H397" s="195">
        <v>8</v>
      </c>
      <c r="I397" s="196"/>
      <c r="J397" s="191"/>
      <c r="K397" s="191"/>
      <c r="L397" s="197"/>
      <c r="M397" s="198"/>
      <c r="N397" s="199"/>
      <c r="O397" s="199"/>
      <c r="P397" s="199"/>
      <c r="Q397" s="199"/>
      <c r="R397" s="199"/>
      <c r="S397" s="199"/>
      <c r="T397" s="200"/>
      <c r="AT397" s="201" t="s">
        <v>156</v>
      </c>
      <c r="AU397" s="201" t="s">
        <v>85</v>
      </c>
      <c r="AV397" s="13" t="s">
        <v>85</v>
      </c>
      <c r="AW397" s="13" t="s">
        <v>37</v>
      </c>
      <c r="AX397" s="13" t="s">
        <v>75</v>
      </c>
      <c r="AY397" s="201" t="s">
        <v>144</v>
      </c>
    </row>
    <row r="398" spans="1:65" s="13" customFormat="1">
      <c r="B398" s="190"/>
      <c r="C398" s="191"/>
      <c r="D398" s="192" t="s">
        <v>156</v>
      </c>
      <c r="E398" s="193" t="s">
        <v>18</v>
      </c>
      <c r="F398" s="194" t="s">
        <v>630</v>
      </c>
      <c r="G398" s="191"/>
      <c r="H398" s="195">
        <v>20</v>
      </c>
      <c r="I398" s="196"/>
      <c r="J398" s="191"/>
      <c r="K398" s="191"/>
      <c r="L398" s="197"/>
      <c r="M398" s="198"/>
      <c r="N398" s="199"/>
      <c r="O398" s="199"/>
      <c r="P398" s="199"/>
      <c r="Q398" s="199"/>
      <c r="R398" s="199"/>
      <c r="S398" s="199"/>
      <c r="T398" s="200"/>
      <c r="AT398" s="201" t="s">
        <v>156</v>
      </c>
      <c r="AU398" s="201" t="s">
        <v>85</v>
      </c>
      <c r="AV398" s="13" t="s">
        <v>85</v>
      </c>
      <c r="AW398" s="13" t="s">
        <v>37</v>
      </c>
      <c r="AX398" s="13" t="s">
        <v>75</v>
      </c>
      <c r="AY398" s="201" t="s">
        <v>144</v>
      </c>
    </row>
    <row r="399" spans="1:65" s="13" customFormat="1">
      <c r="B399" s="190"/>
      <c r="C399" s="191"/>
      <c r="D399" s="192" t="s">
        <v>156</v>
      </c>
      <c r="E399" s="193" t="s">
        <v>18</v>
      </c>
      <c r="F399" s="194" t="s">
        <v>631</v>
      </c>
      <c r="G399" s="191"/>
      <c r="H399" s="195">
        <v>26</v>
      </c>
      <c r="I399" s="196"/>
      <c r="J399" s="191"/>
      <c r="K399" s="191"/>
      <c r="L399" s="197"/>
      <c r="M399" s="198"/>
      <c r="N399" s="199"/>
      <c r="O399" s="199"/>
      <c r="P399" s="199"/>
      <c r="Q399" s="199"/>
      <c r="R399" s="199"/>
      <c r="S399" s="199"/>
      <c r="T399" s="200"/>
      <c r="AT399" s="201" t="s">
        <v>156</v>
      </c>
      <c r="AU399" s="201" t="s">
        <v>85</v>
      </c>
      <c r="AV399" s="13" t="s">
        <v>85</v>
      </c>
      <c r="AW399" s="13" t="s">
        <v>37</v>
      </c>
      <c r="AX399" s="13" t="s">
        <v>75</v>
      </c>
      <c r="AY399" s="201" t="s">
        <v>144</v>
      </c>
    </row>
    <row r="400" spans="1:65" s="14" customFormat="1">
      <c r="B400" s="202"/>
      <c r="C400" s="203"/>
      <c r="D400" s="192" t="s">
        <v>156</v>
      </c>
      <c r="E400" s="204" t="s">
        <v>18</v>
      </c>
      <c r="F400" s="205" t="s">
        <v>160</v>
      </c>
      <c r="G400" s="203"/>
      <c r="H400" s="206">
        <v>78</v>
      </c>
      <c r="I400" s="207"/>
      <c r="J400" s="203"/>
      <c r="K400" s="203"/>
      <c r="L400" s="208"/>
      <c r="M400" s="209"/>
      <c r="N400" s="210"/>
      <c r="O400" s="210"/>
      <c r="P400" s="210"/>
      <c r="Q400" s="210"/>
      <c r="R400" s="210"/>
      <c r="S400" s="210"/>
      <c r="T400" s="211"/>
      <c r="AT400" s="212" t="s">
        <v>156</v>
      </c>
      <c r="AU400" s="212" t="s">
        <v>85</v>
      </c>
      <c r="AV400" s="14" t="s">
        <v>152</v>
      </c>
      <c r="AW400" s="14" t="s">
        <v>37</v>
      </c>
      <c r="AX400" s="14" t="s">
        <v>83</v>
      </c>
      <c r="AY400" s="212" t="s">
        <v>144</v>
      </c>
    </row>
    <row r="401" spans="1:65" s="2" customFormat="1" ht="33" customHeight="1">
      <c r="A401" s="34"/>
      <c r="B401" s="35"/>
      <c r="C401" s="173" t="s">
        <v>632</v>
      </c>
      <c r="D401" s="173" t="s">
        <v>147</v>
      </c>
      <c r="E401" s="174" t="s">
        <v>633</v>
      </c>
      <c r="F401" s="175" t="s">
        <v>634</v>
      </c>
      <c r="G401" s="176" t="s">
        <v>172</v>
      </c>
      <c r="H401" s="177">
        <v>144.5</v>
      </c>
      <c r="I401" s="178"/>
      <c r="J401" s="177">
        <f>ROUND((ROUND(I401,2))*(ROUND(H401,2)),2)</f>
        <v>0</v>
      </c>
      <c r="K401" s="175" t="s">
        <v>151</v>
      </c>
      <c r="L401" s="39"/>
      <c r="M401" s="179" t="s">
        <v>18</v>
      </c>
      <c r="N401" s="180" t="s">
        <v>46</v>
      </c>
      <c r="O401" s="64"/>
      <c r="P401" s="181">
        <f>O401*H401</f>
        <v>0</v>
      </c>
      <c r="Q401" s="181">
        <v>2.0000000000000001E-4</v>
      </c>
      <c r="R401" s="181">
        <f>Q401*H401</f>
        <v>2.8900000000000002E-2</v>
      </c>
      <c r="S401" s="181">
        <v>0</v>
      </c>
      <c r="T401" s="182">
        <f>S401*H401</f>
        <v>0</v>
      </c>
      <c r="U401" s="34"/>
      <c r="V401" s="34"/>
      <c r="W401" s="34"/>
      <c r="X401" s="34"/>
      <c r="Y401" s="34"/>
      <c r="Z401" s="34"/>
      <c r="AA401" s="34"/>
      <c r="AB401" s="34"/>
      <c r="AC401" s="34"/>
      <c r="AD401" s="34"/>
      <c r="AE401" s="34"/>
      <c r="AR401" s="183" t="s">
        <v>271</v>
      </c>
      <c r="AT401" s="183" t="s">
        <v>147</v>
      </c>
      <c r="AU401" s="183" t="s">
        <v>85</v>
      </c>
      <c r="AY401" s="17" t="s">
        <v>144</v>
      </c>
      <c r="BE401" s="184">
        <f>IF(N401="základní",J401,0)</f>
        <v>0</v>
      </c>
      <c r="BF401" s="184">
        <f>IF(N401="snížená",J401,0)</f>
        <v>0</v>
      </c>
      <c r="BG401" s="184">
        <f>IF(N401="zákl. přenesená",J401,0)</f>
        <v>0</v>
      </c>
      <c r="BH401" s="184">
        <f>IF(N401="sníž. přenesená",J401,0)</f>
        <v>0</v>
      </c>
      <c r="BI401" s="184">
        <f>IF(N401="nulová",J401,0)</f>
        <v>0</v>
      </c>
      <c r="BJ401" s="17" t="s">
        <v>83</v>
      </c>
      <c r="BK401" s="184">
        <f>ROUND((ROUND(I401,2))*(ROUND(H401,2)),2)</f>
        <v>0</v>
      </c>
      <c r="BL401" s="17" t="s">
        <v>271</v>
      </c>
      <c r="BM401" s="183" t="s">
        <v>635</v>
      </c>
    </row>
    <row r="402" spans="1:65" s="2" customFormat="1">
      <c r="A402" s="34"/>
      <c r="B402" s="35"/>
      <c r="C402" s="36"/>
      <c r="D402" s="185" t="s">
        <v>154</v>
      </c>
      <c r="E402" s="36"/>
      <c r="F402" s="186" t="s">
        <v>636</v>
      </c>
      <c r="G402" s="36"/>
      <c r="H402" s="36"/>
      <c r="I402" s="187"/>
      <c r="J402" s="36"/>
      <c r="K402" s="36"/>
      <c r="L402" s="39"/>
      <c r="M402" s="188"/>
      <c r="N402" s="189"/>
      <c r="O402" s="64"/>
      <c r="P402" s="64"/>
      <c r="Q402" s="64"/>
      <c r="R402" s="64"/>
      <c r="S402" s="64"/>
      <c r="T402" s="65"/>
      <c r="U402" s="34"/>
      <c r="V402" s="34"/>
      <c r="W402" s="34"/>
      <c r="X402" s="34"/>
      <c r="Y402" s="34"/>
      <c r="Z402" s="34"/>
      <c r="AA402" s="34"/>
      <c r="AB402" s="34"/>
      <c r="AC402" s="34"/>
      <c r="AD402" s="34"/>
      <c r="AE402" s="34"/>
      <c r="AT402" s="17" t="s">
        <v>154</v>
      </c>
      <c r="AU402" s="17" t="s">
        <v>85</v>
      </c>
    </row>
    <row r="403" spans="1:65" s="2" customFormat="1" ht="37.9" customHeight="1">
      <c r="A403" s="34"/>
      <c r="B403" s="35"/>
      <c r="C403" s="173" t="s">
        <v>637</v>
      </c>
      <c r="D403" s="173" t="s">
        <v>147</v>
      </c>
      <c r="E403" s="174" t="s">
        <v>638</v>
      </c>
      <c r="F403" s="175" t="s">
        <v>639</v>
      </c>
      <c r="G403" s="176" t="s">
        <v>172</v>
      </c>
      <c r="H403" s="177">
        <v>144.5</v>
      </c>
      <c r="I403" s="178"/>
      <c r="J403" s="177">
        <f>ROUND((ROUND(I403,2))*(ROUND(H403,2)),2)</f>
        <v>0</v>
      </c>
      <c r="K403" s="175" t="s">
        <v>151</v>
      </c>
      <c r="L403" s="39"/>
      <c r="M403" s="179" t="s">
        <v>18</v>
      </c>
      <c r="N403" s="180" t="s">
        <v>46</v>
      </c>
      <c r="O403" s="64"/>
      <c r="P403" s="181">
        <f>O403*H403</f>
        <v>0</v>
      </c>
      <c r="Q403" s="181">
        <v>2.5999999999999998E-4</v>
      </c>
      <c r="R403" s="181">
        <f>Q403*H403</f>
        <v>3.7569999999999999E-2</v>
      </c>
      <c r="S403" s="181">
        <v>0</v>
      </c>
      <c r="T403" s="182">
        <f>S403*H403</f>
        <v>0</v>
      </c>
      <c r="U403" s="34"/>
      <c r="V403" s="34"/>
      <c r="W403" s="34"/>
      <c r="X403" s="34"/>
      <c r="Y403" s="34"/>
      <c r="Z403" s="34"/>
      <c r="AA403" s="34"/>
      <c r="AB403" s="34"/>
      <c r="AC403" s="34"/>
      <c r="AD403" s="34"/>
      <c r="AE403" s="34"/>
      <c r="AR403" s="183" t="s">
        <v>271</v>
      </c>
      <c r="AT403" s="183" t="s">
        <v>147</v>
      </c>
      <c r="AU403" s="183" t="s">
        <v>85</v>
      </c>
      <c r="AY403" s="17" t="s">
        <v>144</v>
      </c>
      <c r="BE403" s="184">
        <f>IF(N403="základní",J403,0)</f>
        <v>0</v>
      </c>
      <c r="BF403" s="184">
        <f>IF(N403="snížená",J403,0)</f>
        <v>0</v>
      </c>
      <c r="BG403" s="184">
        <f>IF(N403="zákl. přenesená",J403,0)</f>
        <v>0</v>
      </c>
      <c r="BH403" s="184">
        <f>IF(N403="sníž. přenesená",J403,0)</f>
        <v>0</v>
      </c>
      <c r="BI403" s="184">
        <f>IF(N403="nulová",J403,0)</f>
        <v>0</v>
      </c>
      <c r="BJ403" s="17" t="s">
        <v>83</v>
      </c>
      <c r="BK403" s="184">
        <f>ROUND((ROUND(I403,2))*(ROUND(H403,2)),2)</f>
        <v>0</v>
      </c>
      <c r="BL403" s="17" t="s">
        <v>271</v>
      </c>
      <c r="BM403" s="183" t="s">
        <v>640</v>
      </c>
    </row>
    <row r="404" spans="1:65" s="2" customFormat="1">
      <c r="A404" s="34"/>
      <c r="B404" s="35"/>
      <c r="C404" s="36"/>
      <c r="D404" s="185" t="s">
        <v>154</v>
      </c>
      <c r="E404" s="36"/>
      <c r="F404" s="186" t="s">
        <v>641</v>
      </c>
      <c r="G404" s="36"/>
      <c r="H404" s="36"/>
      <c r="I404" s="187"/>
      <c r="J404" s="36"/>
      <c r="K404" s="36"/>
      <c r="L404" s="39"/>
      <c r="M404" s="188"/>
      <c r="N404" s="189"/>
      <c r="O404" s="64"/>
      <c r="P404" s="64"/>
      <c r="Q404" s="64"/>
      <c r="R404" s="64"/>
      <c r="S404" s="64"/>
      <c r="T404" s="65"/>
      <c r="U404" s="34"/>
      <c r="V404" s="34"/>
      <c r="W404" s="34"/>
      <c r="X404" s="34"/>
      <c r="Y404" s="34"/>
      <c r="Z404" s="34"/>
      <c r="AA404" s="34"/>
      <c r="AB404" s="34"/>
      <c r="AC404" s="34"/>
      <c r="AD404" s="34"/>
      <c r="AE404" s="34"/>
      <c r="AT404" s="17" t="s">
        <v>154</v>
      </c>
      <c r="AU404" s="17" t="s">
        <v>85</v>
      </c>
    </row>
    <row r="405" spans="1:65" s="2" customFormat="1" ht="19.5">
      <c r="A405" s="34"/>
      <c r="B405" s="35"/>
      <c r="C405" s="36"/>
      <c r="D405" s="192" t="s">
        <v>507</v>
      </c>
      <c r="E405" s="36"/>
      <c r="F405" s="233" t="s">
        <v>642</v>
      </c>
      <c r="G405" s="36"/>
      <c r="H405" s="36"/>
      <c r="I405" s="187"/>
      <c r="J405" s="36"/>
      <c r="K405" s="36"/>
      <c r="L405" s="39"/>
      <c r="M405" s="188"/>
      <c r="N405" s="189"/>
      <c r="O405" s="64"/>
      <c r="P405" s="64"/>
      <c r="Q405" s="64"/>
      <c r="R405" s="64"/>
      <c r="S405" s="64"/>
      <c r="T405" s="65"/>
      <c r="U405" s="34"/>
      <c r="V405" s="34"/>
      <c r="W405" s="34"/>
      <c r="X405" s="34"/>
      <c r="Y405" s="34"/>
      <c r="Z405" s="34"/>
      <c r="AA405" s="34"/>
      <c r="AB405" s="34"/>
      <c r="AC405" s="34"/>
      <c r="AD405" s="34"/>
      <c r="AE405" s="34"/>
      <c r="AT405" s="17" t="s">
        <v>507</v>
      </c>
      <c r="AU405" s="17" t="s">
        <v>85</v>
      </c>
    </row>
    <row r="406" spans="1:65" s="13" customFormat="1">
      <c r="B406" s="190"/>
      <c r="C406" s="191"/>
      <c r="D406" s="192" t="s">
        <v>156</v>
      </c>
      <c r="E406" s="193" t="s">
        <v>18</v>
      </c>
      <c r="F406" s="194" t="s">
        <v>628</v>
      </c>
      <c r="G406" s="191"/>
      <c r="H406" s="195">
        <v>24</v>
      </c>
      <c r="I406" s="196"/>
      <c r="J406" s="191"/>
      <c r="K406" s="191"/>
      <c r="L406" s="197"/>
      <c r="M406" s="198"/>
      <c r="N406" s="199"/>
      <c r="O406" s="199"/>
      <c r="P406" s="199"/>
      <c r="Q406" s="199"/>
      <c r="R406" s="199"/>
      <c r="S406" s="199"/>
      <c r="T406" s="200"/>
      <c r="AT406" s="201" t="s">
        <v>156</v>
      </c>
      <c r="AU406" s="201" t="s">
        <v>85</v>
      </c>
      <c r="AV406" s="13" t="s">
        <v>85</v>
      </c>
      <c r="AW406" s="13" t="s">
        <v>37</v>
      </c>
      <c r="AX406" s="13" t="s">
        <v>75</v>
      </c>
      <c r="AY406" s="201" t="s">
        <v>144</v>
      </c>
    </row>
    <row r="407" spans="1:65" s="13" customFormat="1">
      <c r="B407" s="190"/>
      <c r="C407" s="191"/>
      <c r="D407" s="192" t="s">
        <v>156</v>
      </c>
      <c r="E407" s="193" t="s">
        <v>18</v>
      </c>
      <c r="F407" s="194" t="s">
        <v>629</v>
      </c>
      <c r="G407" s="191"/>
      <c r="H407" s="195">
        <v>8</v>
      </c>
      <c r="I407" s="196"/>
      <c r="J407" s="191"/>
      <c r="K407" s="191"/>
      <c r="L407" s="197"/>
      <c r="M407" s="198"/>
      <c r="N407" s="199"/>
      <c r="O407" s="199"/>
      <c r="P407" s="199"/>
      <c r="Q407" s="199"/>
      <c r="R407" s="199"/>
      <c r="S407" s="199"/>
      <c r="T407" s="200"/>
      <c r="AT407" s="201" t="s">
        <v>156</v>
      </c>
      <c r="AU407" s="201" t="s">
        <v>85</v>
      </c>
      <c r="AV407" s="13" t="s">
        <v>85</v>
      </c>
      <c r="AW407" s="13" t="s">
        <v>37</v>
      </c>
      <c r="AX407" s="13" t="s">
        <v>75</v>
      </c>
      <c r="AY407" s="201" t="s">
        <v>144</v>
      </c>
    </row>
    <row r="408" spans="1:65" s="13" customFormat="1">
      <c r="B408" s="190"/>
      <c r="C408" s="191"/>
      <c r="D408" s="192" t="s">
        <v>156</v>
      </c>
      <c r="E408" s="193" t="s">
        <v>18</v>
      </c>
      <c r="F408" s="194" t="s">
        <v>643</v>
      </c>
      <c r="G408" s="191"/>
      <c r="H408" s="195">
        <v>65</v>
      </c>
      <c r="I408" s="196"/>
      <c r="J408" s="191"/>
      <c r="K408" s="191"/>
      <c r="L408" s="197"/>
      <c r="M408" s="198"/>
      <c r="N408" s="199"/>
      <c r="O408" s="199"/>
      <c r="P408" s="199"/>
      <c r="Q408" s="199"/>
      <c r="R408" s="199"/>
      <c r="S408" s="199"/>
      <c r="T408" s="200"/>
      <c r="AT408" s="201" t="s">
        <v>156</v>
      </c>
      <c r="AU408" s="201" t="s">
        <v>85</v>
      </c>
      <c r="AV408" s="13" t="s">
        <v>85</v>
      </c>
      <c r="AW408" s="13" t="s">
        <v>37</v>
      </c>
      <c r="AX408" s="13" t="s">
        <v>75</v>
      </c>
      <c r="AY408" s="201" t="s">
        <v>144</v>
      </c>
    </row>
    <row r="409" spans="1:65" s="13" customFormat="1">
      <c r="B409" s="190"/>
      <c r="C409" s="191"/>
      <c r="D409" s="192" t="s">
        <v>156</v>
      </c>
      <c r="E409" s="193" t="s">
        <v>18</v>
      </c>
      <c r="F409" s="194" t="s">
        <v>644</v>
      </c>
      <c r="G409" s="191"/>
      <c r="H409" s="195">
        <v>47.5</v>
      </c>
      <c r="I409" s="196"/>
      <c r="J409" s="191"/>
      <c r="K409" s="191"/>
      <c r="L409" s="197"/>
      <c r="M409" s="198"/>
      <c r="N409" s="199"/>
      <c r="O409" s="199"/>
      <c r="P409" s="199"/>
      <c r="Q409" s="199"/>
      <c r="R409" s="199"/>
      <c r="S409" s="199"/>
      <c r="T409" s="200"/>
      <c r="AT409" s="201" t="s">
        <v>156</v>
      </c>
      <c r="AU409" s="201" t="s">
        <v>85</v>
      </c>
      <c r="AV409" s="13" t="s">
        <v>85</v>
      </c>
      <c r="AW409" s="13" t="s">
        <v>37</v>
      </c>
      <c r="AX409" s="13" t="s">
        <v>75</v>
      </c>
      <c r="AY409" s="201" t="s">
        <v>144</v>
      </c>
    </row>
    <row r="410" spans="1:65" s="14" customFormat="1">
      <c r="B410" s="202"/>
      <c r="C410" s="203"/>
      <c r="D410" s="192" t="s">
        <v>156</v>
      </c>
      <c r="E410" s="204" t="s">
        <v>18</v>
      </c>
      <c r="F410" s="205" t="s">
        <v>160</v>
      </c>
      <c r="G410" s="203"/>
      <c r="H410" s="206">
        <v>144.5</v>
      </c>
      <c r="I410" s="207"/>
      <c r="J410" s="203"/>
      <c r="K410" s="203"/>
      <c r="L410" s="208"/>
      <c r="M410" s="209"/>
      <c r="N410" s="210"/>
      <c r="O410" s="210"/>
      <c r="P410" s="210"/>
      <c r="Q410" s="210"/>
      <c r="R410" s="210"/>
      <c r="S410" s="210"/>
      <c r="T410" s="211"/>
      <c r="AT410" s="212" t="s">
        <v>156</v>
      </c>
      <c r="AU410" s="212" t="s">
        <v>85</v>
      </c>
      <c r="AV410" s="14" t="s">
        <v>152</v>
      </c>
      <c r="AW410" s="14" t="s">
        <v>37</v>
      </c>
      <c r="AX410" s="14" t="s">
        <v>83</v>
      </c>
      <c r="AY410" s="212" t="s">
        <v>144</v>
      </c>
    </row>
    <row r="411" spans="1:65" s="12" customFormat="1" ht="25.9" customHeight="1">
      <c r="B411" s="157"/>
      <c r="C411" s="158"/>
      <c r="D411" s="159" t="s">
        <v>74</v>
      </c>
      <c r="E411" s="160" t="s">
        <v>645</v>
      </c>
      <c r="F411" s="160" t="s">
        <v>646</v>
      </c>
      <c r="G411" s="158"/>
      <c r="H411" s="158"/>
      <c r="I411" s="161"/>
      <c r="J411" s="162">
        <f>BK411</f>
        <v>0</v>
      </c>
      <c r="K411" s="158"/>
      <c r="L411" s="163"/>
      <c r="M411" s="164"/>
      <c r="N411" s="165"/>
      <c r="O411" s="165"/>
      <c r="P411" s="166">
        <f>P412+P415+P419+P422+P426</f>
        <v>0</v>
      </c>
      <c r="Q411" s="165"/>
      <c r="R411" s="166">
        <f>R412+R415+R419+R422+R426</f>
        <v>0</v>
      </c>
      <c r="S411" s="165"/>
      <c r="T411" s="167">
        <f>T412+T415+T419+T422+T426</f>
        <v>0</v>
      </c>
      <c r="AR411" s="168" t="s">
        <v>193</v>
      </c>
      <c r="AT411" s="169" t="s">
        <v>74</v>
      </c>
      <c r="AU411" s="169" t="s">
        <v>75</v>
      </c>
      <c r="AY411" s="168" t="s">
        <v>144</v>
      </c>
      <c r="BK411" s="170">
        <f>BK412+BK415+BK419+BK422+BK426</f>
        <v>0</v>
      </c>
    </row>
    <row r="412" spans="1:65" s="12" customFormat="1" ht="22.9" customHeight="1">
      <c r="B412" s="157"/>
      <c r="C412" s="158"/>
      <c r="D412" s="159" t="s">
        <v>74</v>
      </c>
      <c r="E412" s="171" t="s">
        <v>647</v>
      </c>
      <c r="F412" s="171" t="s">
        <v>648</v>
      </c>
      <c r="G412" s="158"/>
      <c r="H412" s="158"/>
      <c r="I412" s="161"/>
      <c r="J412" s="172">
        <f>BK412</f>
        <v>0</v>
      </c>
      <c r="K412" s="158"/>
      <c r="L412" s="163"/>
      <c r="M412" s="164"/>
      <c r="N412" s="165"/>
      <c r="O412" s="165"/>
      <c r="P412" s="166">
        <f>SUM(P413:P414)</f>
        <v>0</v>
      </c>
      <c r="Q412" s="165"/>
      <c r="R412" s="166">
        <f>SUM(R413:R414)</f>
        <v>0</v>
      </c>
      <c r="S412" s="165"/>
      <c r="T412" s="167">
        <f>SUM(T413:T414)</f>
        <v>0</v>
      </c>
      <c r="AR412" s="168" t="s">
        <v>193</v>
      </c>
      <c r="AT412" s="169" t="s">
        <v>74</v>
      </c>
      <c r="AU412" s="169" t="s">
        <v>83</v>
      </c>
      <c r="AY412" s="168" t="s">
        <v>144</v>
      </c>
      <c r="BK412" s="170">
        <f>SUM(BK413:BK414)</f>
        <v>0</v>
      </c>
    </row>
    <row r="413" spans="1:65" s="2" customFormat="1" ht="21.75" customHeight="1">
      <c r="A413" s="34"/>
      <c r="B413" s="35"/>
      <c r="C413" s="173" t="s">
        <v>649</v>
      </c>
      <c r="D413" s="173" t="s">
        <v>147</v>
      </c>
      <c r="E413" s="174" t="s">
        <v>650</v>
      </c>
      <c r="F413" s="175" t="s">
        <v>651</v>
      </c>
      <c r="G413" s="176" t="s">
        <v>292</v>
      </c>
      <c r="H413" s="177">
        <v>1</v>
      </c>
      <c r="I413" s="178"/>
      <c r="J413" s="177">
        <f>ROUND((ROUND(I413,2))*(ROUND(H413,2)),2)</f>
        <v>0</v>
      </c>
      <c r="K413" s="175" t="s">
        <v>151</v>
      </c>
      <c r="L413" s="39"/>
      <c r="M413" s="179" t="s">
        <v>18</v>
      </c>
      <c r="N413" s="180" t="s">
        <v>46</v>
      </c>
      <c r="O413" s="64"/>
      <c r="P413" s="181">
        <f>O413*H413</f>
        <v>0</v>
      </c>
      <c r="Q413" s="181">
        <v>0</v>
      </c>
      <c r="R413" s="181">
        <f>Q413*H413</f>
        <v>0</v>
      </c>
      <c r="S413" s="181">
        <v>0</v>
      </c>
      <c r="T413" s="182">
        <f>S413*H413</f>
        <v>0</v>
      </c>
      <c r="U413" s="34"/>
      <c r="V413" s="34"/>
      <c r="W413" s="34"/>
      <c r="X413" s="34"/>
      <c r="Y413" s="34"/>
      <c r="Z413" s="34"/>
      <c r="AA413" s="34"/>
      <c r="AB413" s="34"/>
      <c r="AC413" s="34"/>
      <c r="AD413" s="34"/>
      <c r="AE413" s="34"/>
      <c r="AR413" s="183" t="s">
        <v>652</v>
      </c>
      <c r="AT413" s="183" t="s">
        <v>147</v>
      </c>
      <c r="AU413" s="183" t="s">
        <v>85</v>
      </c>
      <c r="AY413" s="17" t="s">
        <v>144</v>
      </c>
      <c r="BE413" s="184">
        <f>IF(N413="základní",J413,0)</f>
        <v>0</v>
      </c>
      <c r="BF413" s="184">
        <f>IF(N413="snížená",J413,0)</f>
        <v>0</v>
      </c>
      <c r="BG413" s="184">
        <f>IF(N413="zákl. přenesená",J413,0)</f>
        <v>0</v>
      </c>
      <c r="BH413" s="184">
        <f>IF(N413="sníž. přenesená",J413,0)</f>
        <v>0</v>
      </c>
      <c r="BI413" s="184">
        <f>IF(N413="nulová",J413,0)</f>
        <v>0</v>
      </c>
      <c r="BJ413" s="17" t="s">
        <v>83</v>
      </c>
      <c r="BK413" s="184">
        <f>ROUND((ROUND(I413,2))*(ROUND(H413,2)),2)</f>
        <v>0</v>
      </c>
      <c r="BL413" s="17" t="s">
        <v>652</v>
      </c>
      <c r="BM413" s="183" t="s">
        <v>653</v>
      </c>
    </row>
    <row r="414" spans="1:65" s="2" customFormat="1">
      <c r="A414" s="34"/>
      <c r="B414" s="35"/>
      <c r="C414" s="36"/>
      <c r="D414" s="185" t="s">
        <v>154</v>
      </c>
      <c r="E414" s="36"/>
      <c r="F414" s="186" t="s">
        <v>654</v>
      </c>
      <c r="G414" s="36"/>
      <c r="H414" s="36"/>
      <c r="I414" s="187"/>
      <c r="J414" s="36"/>
      <c r="K414" s="36"/>
      <c r="L414" s="39"/>
      <c r="M414" s="188"/>
      <c r="N414" s="189"/>
      <c r="O414" s="64"/>
      <c r="P414" s="64"/>
      <c r="Q414" s="64"/>
      <c r="R414" s="64"/>
      <c r="S414" s="64"/>
      <c r="T414" s="65"/>
      <c r="U414" s="34"/>
      <c r="V414" s="34"/>
      <c r="W414" s="34"/>
      <c r="X414" s="34"/>
      <c r="Y414" s="34"/>
      <c r="Z414" s="34"/>
      <c r="AA414" s="34"/>
      <c r="AB414" s="34"/>
      <c r="AC414" s="34"/>
      <c r="AD414" s="34"/>
      <c r="AE414" s="34"/>
      <c r="AT414" s="17" t="s">
        <v>154</v>
      </c>
      <c r="AU414" s="17" t="s">
        <v>85</v>
      </c>
    </row>
    <row r="415" spans="1:65" s="12" customFormat="1" ht="22.9" customHeight="1">
      <c r="B415" s="157"/>
      <c r="C415" s="158"/>
      <c r="D415" s="159" t="s">
        <v>74</v>
      </c>
      <c r="E415" s="171" t="s">
        <v>655</v>
      </c>
      <c r="F415" s="171" t="s">
        <v>656</v>
      </c>
      <c r="G415" s="158"/>
      <c r="H415" s="158"/>
      <c r="I415" s="161"/>
      <c r="J415" s="172">
        <f>BK415</f>
        <v>0</v>
      </c>
      <c r="K415" s="158"/>
      <c r="L415" s="163"/>
      <c r="M415" s="164"/>
      <c r="N415" s="165"/>
      <c r="O415" s="165"/>
      <c r="P415" s="166">
        <f>SUM(P416:P418)</f>
        <v>0</v>
      </c>
      <c r="Q415" s="165"/>
      <c r="R415" s="166">
        <f>SUM(R416:R418)</f>
        <v>0</v>
      </c>
      <c r="S415" s="165"/>
      <c r="T415" s="167">
        <f>SUM(T416:T418)</f>
        <v>0</v>
      </c>
      <c r="AR415" s="168" t="s">
        <v>193</v>
      </c>
      <c r="AT415" s="169" t="s">
        <v>74</v>
      </c>
      <c r="AU415" s="169" t="s">
        <v>83</v>
      </c>
      <c r="AY415" s="168" t="s">
        <v>144</v>
      </c>
      <c r="BK415" s="170">
        <f>SUM(BK416:BK418)</f>
        <v>0</v>
      </c>
    </row>
    <row r="416" spans="1:65" s="2" customFormat="1" ht="16.5" customHeight="1">
      <c r="A416" s="34"/>
      <c r="B416" s="35"/>
      <c r="C416" s="173" t="s">
        <v>657</v>
      </c>
      <c r="D416" s="173" t="s">
        <v>147</v>
      </c>
      <c r="E416" s="174" t="s">
        <v>658</v>
      </c>
      <c r="F416" s="175" t="s">
        <v>656</v>
      </c>
      <c r="G416" s="176" t="s">
        <v>292</v>
      </c>
      <c r="H416" s="177">
        <v>1</v>
      </c>
      <c r="I416" s="178"/>
      <c r="J416" s="177">
        <f>ROUND((ROUND(I416,2))*(ROUND(H416,2)),2)</f>
        <v>0</v>
      </c>
      <c r="K416" s="175" t="s">
        <v>151</v>
      </c>
      <c r="L416" s="39"/>
      <c r="M416" s="179" t="s">
        <v>18</v>
      </c>
      <c r="N416" s="180" t="s">
        <v>46</v>
      </c>
      <c r="O416" s="64"/>
      <c r="P416" s="181">
        <f>O416*H416</f>
        <v>0</v>
      </c>
      <c r="Q416" s="181">
        <v>0</v>
      </c>
      <c r="R416" s="181">
        <f>Q416*H416</f>
        <v>0</v>
      </c>
      <c r="S416" s="181">
        <v>0</v>
      </c>
      <c r="T416" s="182">
        <f>S416*H416</f>
        <v>0</v>
      </c>
      <c r="U416" s="34"/>
      <c r="V416" s="34"/>
      <c r="W416" s="34"/>
      <c r="X416" s="34"/>
      <c r="Y416" s="34"/>
      <c r="Z416" s="34"/>
      <c r="AA416" s="34"/>
      <c r="AB416" s="34"/>
      <c r="AC416" s="34"/>
      <c r="AD416" s="34"/>
      <c r="AE416" s="34"/>
      <c r="AR416" s="183" t="s">
        <v>652</v>
      </c>
      <c r="AT416" s="183" t="s">
        <v>147</v>
      </c>
      <c r="AU416" s="183" t="s">
        <v>85</v>
      </c>
      <c r="AY416" s="17" t="s">
        <v>144</v>
      </c>
      <c r="BE416" s="184">
        <f>IF(N416="základní",J416,0)</f>
        <v>0</v>
      </c>
      <c r="BF416" s="184">
        <f>IF(N416="snížená",J416,0)</f>
        <v>0</v>
      </c>
      <c r="BG416" s="184">
        <f>IF(N416="zákl. přenesená",J416,0)</f>
        <v>0</v>
      </c>
      <c r="BH416" s="184">
        <f>IF(N416="sníž. přenesená",J416,0)</f>
        <v>0</v>
      </c>
      <c r="BI416" s="184">
        <f>IF(N416="nulová",J416,0)</f>
        <v>0</v>
      </c>
      <c r="BJ416" s="17" t="s">
        <v>83</v>
      </c>
      <c r="BK416" s="184">
        <f>ROUND((ROUND(I416,2))*(ROUND(H416,2)),2)</f>
        <v>0</v>
      </c>
      <c r="BL416" s="17" t="s">
        <v>652</v>
      </c>
      <c r="BM416" s="183" t="s">
        <v>659</v>
      </c>
    </row>
    <row r="417" spans="1:65" s="2" customFormat="1">
      <c r="A417" s="34"/>
      <c r="B417" s="35"/>
      <c r="C417" s="36"/>
      <c r="D417" s="185" t="s">
        <v>154</v>
      </c>
      <c r="E417" s="36"/>
      <c r="F417" s="186" t="s">
        <v>660</v>
      </c>
      <c r="G417" s="36"/>
      <c r="H417" s="36"/>
      <c r="I417" s="187"/>
      <c r="J417" s="36"/>
      <c r="K417" s="36"/>
      <c r="L417" s="39"/>
      <c r="M417" s="188"/>
      <c r="N417" s="189"/>
      <c r="O417" s="64"/>
      <c r="P417" s="64"/>
      <c r="Q417" s="64"/>
      <c r="R417" s="64"/>
      <c r="S417" s="64"/>
      <c r="T417" s="65"/>
      <c r="U417" s="34"/>
      <c r="V417" s="34"/>
      <c r="W417" s="34"/>
      <c r="X417" s="34"/>
      <c r="Y417" s="34"/>
      <c r="Z417" s="34"/>
      <c r="AA417" s="34"/>
      <c r="AB417" s="34"/>
      <c r="AC417" s="34"/>
      <c r="AD417" s="34"/>
      <c r="AE417" s="34"/>
      <c r="AT417" s="17" t="s">
        <v>154</v>
      </c>
      <c r="AU417" s="17" t="s">
        <v>85</v>
      </c>
    </row>
    <row r="418" spans="1:65" s="2" customFormat="1" ht="87.75">
      <c r="A418" s="34"/>
      <c r="B418" s="35"/>
      <c r="C418" s="36"/>
      <c r="D418" s="192" t="s">
        <v>507</v>
      </c>
      <c r="E418" s="36"/>
      <c r="F418" s="233" t="s">
        <v>661</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507</v>
      </c>
      <c r="AU418" s="17" t="s">
        <v>85</v>
      </c>
    </row>
    <row r="419" spans="1:65" s="12" customFormat="1" ht="22.9" customHeight="1">
      <c r="B419" s="157"/>
      <c r="C419" s="158"/>
      <c r="D419" s="159" t="s">
        <v>74</v>
      </c>
      <c r="E419" s="171" t="s">
        <v>662</v>
      </c>
      <c r="F419" s="171" t="s">
        <v>663</v>
      </c>
      <c r="G419" s="158"/>
      <c r="H419" s="158"/>
      <c r="I419" s="161"/>
      <c r="J419" s="172">
        <f>BK419</f>
        <v>0</v>
      </c>
      <c r="K419" s="158"/>
      <c r="L419" s="163"/>
      <c r="M419" s="164"/>
      <c r="N419" s="165"/>
      <c r="O419" s="165"/>
      <c r="P419" s="166">
        <f>SUM(P420:P421)</f>
        <v>0</v>
      </c>
      <c r="Q419" s="165"/>
      <c r="R419" s="166">
        <f>SUM(R420:R421)</f>
        <v>0</v>
      </c>
      <c r="S419" s="165"/>
      <c r="T419" s="167">
        <f>SUM(T420:T421)</f>
        <v>0</v>
      </c>
      <c r="AR419" s="168" t="s">
        <v>193</v>
      </c>
      <c r="AT419" s="169" t="s">
        <v>74</v>
      </c>
      <c r="AU419" s="169" t="s">
        <v>83</v>
      </c>
      <c r="AY419" s="168" t="s">
        <v>144</v>
      </c>
      <c r="BK419" s="170">
        <f>SUM(BK420:BK421)</f>
        <v>0</v>
      </c>
    </row>
    <row r="420" spans="1:65" s="2" customFormat="1" ht="16.5" customHeight="1">
      <c r="A420" s="34"/>
      <c r="B420" s="35"/>
      <c r="C420" s="173" t="s">
        <v>664</v>
      </c>
      <c r="D420" s="173" t="s">
        <v>147</v>
      </c>
      <c r="E420" s="174" t="s">
        <v>665</v>
      </c>
      <c r="F420" s="175" t="s">
        <v>666</v>
      </c>
      <c r="G420" s="176" t="s">
        <v>292</v>
      </c>
      <c r="H420" s="177">
        <v>1</v>
      </c>
      <c r="I420" s="178"/>
      <c r="J420" s="177">
        <f>ROUND((ROUND(I420,2))*(ROUND(H420,2)),2)</f>
        <v>0</v>
      </c>
      <c r="K420" s="175" t="s">
        <v>151</v>
      </c>
      <c r="L420" s="39"/>
      <c r="M420" s="179" t="s">
        <v>18</v>
      </c>
      <c r="N420" s="180" t="s">
        <v>46</v>
      </c>
      <c r="O420" s="64"/>
      <c r="P420" s="181">
        <f>O420*H420</f>
        <v>0</v>
      </c>
      <c r="Q420" s="181">
        <v>0</v>
      </c>
      <c r="R420" s="181">
        <f>Q420*H420</f>
        <v>0</v>
      </c>
      <c r="S420" s="181">
        <v>0</v>
      </c>
      <c r="T420" s="182">
        <f>S420*H420</f>
        <v>0</v>
      </c>
      <c r="U420" s="34"/>
      <c r="V420" s="34"/>
      <c r="W420" s="34"/>
      <c r="X420" s="34"/>
      <c r="Y420" s="34"/>
      <c r="Z420" s="34"/>
      <c r="AA420" s="34"/>
      <c r="AB420" s="34"/>
      <c r="AC420" s="34"/>
      <c r="AD420" s="34"/>
      <c r="AE420" s="34"/>
      <c r="AR420" s="183" t="s">
        <v>652</v>
      </c>
      <c r="AT420" s="183" t="s">
        <v>147</v>
      </c>
      <c r="AU420" s="183" t="s">
        <v>85</v>
      </c>
      <c r="AY420" s="17" t="s">
        <v>144</v>
      </c>
      <c r="BE420" s="184">
        <f>IF(N420="základní",J420,0)</f>
        <v>0</v>
      </c>
      <c r="BF420" s="184">
        <f>IF(N420="snížená",J420,0)</f>
        <v>0</v>
      </c>
      <c r="BG420" s="184">
        <f>IF(N420="zákl. přenesená",J420,0)</f>
        <v>0</v>
      </c>
      <c r="BH420" s="184">
        <f>IF(N420="sníž. přenesená",J420,0)</f>
        <v>0</v>
      </c>
      <c r="BI420" s="184">
        <f>IF(N420="nulová",J420,0)</f>
        <v>0</v>
      </c>
      <c r="BJ420" s="17" t="s">
        <v>83</v>
      </c>
      <c r="BK420" s="184">
        <f>ROUND((ROUND(I420,2))*(ROUND(H420,2)),2)</f>
        <v>0</v>
      </c>
      <c r="BL420" s="17" t="s">
        <v>652</v>
      </c>
      <c r="BM420" s="183" t="s">
        <v>667</v>
      </c>
    </row>
    <row r="421" spans="1:65" s="2" customFormat="1">
      <c r="A421" s="34"/>
      <c r="B421" s="35"/>
      <c r="C421" s="36"/>
      <c r="D421" s="185" t="s">
        <v>154</v>
      </c>
      <c r="E421" s="36"/>
      <c r="F421" s="186" t="s">
        <v>668</v>
      </c>
      <c r="G421" s="36"/>
      <c r="H421" s="36"/>
      <c r="I421" s="187"/>
      <c r="J421" s="36"/>
      <c r="K421" s="36"/>
      <c r="L421" s="39"/>
      <c r="M421" s="188"/>
      <c r="N421" s="189"/>
      <c r="O421" s="64"/>
      <c r="P421" s="64"/>
      <c r="Q421" s="64"/>
      <c r="R421" s="64"/>
      <c r="S421" s="64"/>
      <c r="T421" s="65"/>
      <c r="U421" s="34"/>
      <c r="V421" s="34"/>
      <c r="W421" s="34"/>
      <c r="X421" s="34"/>
      <c r="Y421" s="34"/>
      <c r="Z421" s="34"/>
      <c r="AA421" s="34"/>
      <c r="AB421" s="34"/>
      <c r="AC421" s="34"/>
      <c r="AD421" s="34"/>
      <c r="AE421" s="34"/>
      <c r="AT421" s="17" t="s">
        <v>154</v>
      </c>
      <c r="AU421" s="17" t="s">
        <v>85</v>
      </c>
    </row>
    <row r="422" spans="1:65" s="12" customFormat="1" ht="22.9" customHeight="1">
      <c r="B422" s="157"/>
      <c r="C422" s="158"/>
      <c r="D422" s="159" t="s">
        <v>74</v>
      </c>
      <c r="E422" s="171" t="s">
        <v>669</v>
      </c>
      <c r="F422" s="171" t="s">
        <v>670</v>
      </c>
      <c r="G422" s="158"/>
      <c r="H422" s="158"/>
      <c r="I422" s="161"/>
      <c r="J422" s="172">
        <f>BK422</f>
        <v>0</v>
      </c>
      <c r="K422" s="158"/>
      <c r="L422" s="163"/>
      <c r="M422" s="164"/>
      <c r="N422" s="165"/>
      <c r="O422" s="165"/>
      <c r="P422" s="166">
        <f>SUM(P423:P425)</f>
        <v>0</v>
      </c>
      <c r="Q422" s="165"/>
      <c r="R422" s="166">
        <f>SUM(R423:R425)</f>
        <v>0</v>
      </c>
      <c r="S422" s="165"/>
      <c r="T422" s="167">
        <f>SUM(T423:T425)</f>
        <v>0</v>
      </c>
      <c r="AR422" s="168" t="s">
        <v>193</v>
      </c>
      <c r="AT422" s="169" t="s">
        <v>74</v>
      </c>
      <c r="AU422" s="169" t="s">
        <v>83</v>
      </c>
      <c r="AY422" s="168" t="s">
        <v>144</v>
      </c>
      <c r="BK422" s="170">
        <f>SUM(BK423:BK425)</f>
        <v>0</v>
      </c>
    </row>
    <row r="423" spans="1:65" s="2" customFormat="1" ht="16.5" customHeight="1">
      <c r="A423" s="34"/>
      <c r="B423" s="35"/>
      <c r="C423" s="173" t="s">
        <v>671</v>
      </c>
      <c r="D423" s="173" t="s">
        <v>147</v>
      </c>
      <c r="E423" s="174" t="s">
        <v>672</v>
      </c>
      <c r="F423" s="175" t="s">
        <v>670</v>
      </c>
      <c r="G423" s="176" t="s">
        <v>292</v>
      </c>
      <c r="H423" s="177">
        <v>1</v>
      </c>
      <c r="I423" s="178"/>
      <c r="J423" s="177">
        <f>ROUND((ROUND(I423,2))*(ROUND(H423,2)),2)</f>
        <v>0</v>
      </c>
      <c r="K423" s="175" t="s">
        <v>151</v>
      </c>
      <c r="L423" s="39"/>
      <c r="M423" s="179" t="s">
        <v>18</v>
      </c>
      <c r="N423" s="180" t="s">
        <v>46</v>
      </c>
      <c r="O423" s="64"/>
      <c r="P423" s="181">
        <f>O423*H423</f>
        <v>0</v>
      </c>
      <c r="Q423" s="181">
        <v>0</v>
      </c>
      <c r="R423" s="181">
        <f>Q423*H423</f>
        <v>0</v>
      </c>
      <c r="S423" s="181">
        <v>0</v>
      </c>
      <c r="T423" s="182">
        <f>S423*H423</f>
        <v>0</v>
      </c>
      <c r="U423" s="34"/>
      <c r="V423" s="34"/>
      <c r="W423" s="34"/>
      <c r="X423" s="34"/>
      <c r="Y423" s="34"/>
      <c r="Z423" s="34"/>
      <c r="AA423" s="34"/>
      <c r="AB423" s="34"/>
      <c r="AC423" s="34"/>
      <c r="AD423" s="34"/>
      <c r="AE423" s="34"/>
      <c r="AR423" s="183" t="s">
        <v>652</v>
      </c>
      <c r="AT423" s="183" t="s">
        <v>147</v>
      </c>
      <c r="AU423" s="183" t="s">
        <v>85</v>
      </c>
      <c r="AY423" s="17" t="s">
        <v>144</v>
      </c>
      <c r="BE423" s="184">
        <f>IF(N423="základní",J423,0)</f>
        <v>0</v>
      </c>
      <c r="BF423" s="184">
        <f>IF(N423="snížená",J423,0)</f>
        <v>0</v>
      </c>
      <c r="BG423" s="184">
        <f>IF(N423="zákl. přenesená",J423,0)</f>
        <v>0</v>
      </c>
      <c r="BH423" s="184">
        <f>IF(N423="sníž. přenesená",J423,0)</f>
        <v>0</v>
      </c>
      <c r="BI423" s="184">
        <f>IF(N423="nulová",J423,0)</f>
        <v>0</v>
      </c>
      <c r="BJ423" s="17" t="s">
        <v>83</v>
      </c>
      <c r="BK423" s="184">
        <f>ROUND((ROUND(I423,2))*(ROUND(H423,2)),2)</f>
        <v>0</v>
      </c>
      <c r="BL423" s="17" t="s">
        <v>652</v>
      </c>
      <c r="BM423" s="183" t="s">
        <v>673</v>
      </c>
    </row>
    <row r="424" spans="1:65" s="2" customFormat="1">
      <c r="A424" s="34"/>
      <c r="B424" s="35"/>
      <c r="C424" s="36"/>
      <c r="D424" s="185" t="s">
        <v>154</v>
      </c>
      <c r="E424" s="36"/>
      <c r="F424" s="186" t="s">
        <v>674</v>
      </c>
      <c r="G424" s="36"/>
      <c r="H424" s="36"/>
      <c r="I424" s="187"/>
      <c r="J424" s="36"/>
      <c r="K424" s="36"/>
      <c r="L424" s="39"/>
      <c r="M424" s="188"/>
      <c r="N424" s="189"/>
      <c r="O424" s="64"/>
      <c r="P424" s="64"/>
      <c r="Q424" s="64"/>
      <c r="R424" s="64"/>
      <c r="S424" s="64"/>
      <c r="T424" s="65"/>
      <c r="U424" s="34"/>
      <c r="V424" s="34"/>
      <c r="W424" s="34"/>
      <c r="X424" s="34"/>
      <c r="Y424" s="34"/>
      <c r="Z424" s="34"/>
      <c r="AA424" s="34"/>
      <c r="AB424" s="34"/>
      <c r="AC424" s="34"/>
      <c r="AD424" s="34"/>
      <c r="AE424" s="34"/>
      <c r="AT424" s="17" t="s">
        <v>154</v>
      </c>
      <c r="AU424" s="17" t="s">
        <v>85</v>
      </c>
    </row>
    <row r="425" spans="1:65" s="2" customFormat="1" ht="97.5">
      <c r="A425" s="34"/>
      <c r="B425" s="35"/>
      <c r="C425" s="36"/>
      <c r="D425" s="192" t="s">
        <v>507</v>
      </c>
      <c r="E425" s="36"/>
      <c r="F425" s="233" t="s">
        <v>675</v>
      </c>
      <c r="G425" s="36"/>
      <c r="H425" s="36"/>
      <c r="I425" s="187"/>
      <c r="J425" s="36"/>
      <c r="K425" s="36"/>
      <c r="L425" s="39"/>
      <c r="M425" s="188"/>
      <c r="N425" s="189"/>
      <c r="O425" s="64"/>
      <c r="P425" s="64"/>
      <c r="Q425" s="64"/>
      <c r="R425" s="64"/>
      <c r="S425" s="64"/>
      <c r="T425" s="65"/>
      <c r="U425" s="34"/>
      <c r="V425" s="34"/>
      <c r="W425" s="34"/>
      <c r="X425" s="34"/>
      <c r="Y425" s="34"/>
      <c r="Z425" s="34"/>
      <c r="AA425" s="34"/>
      <c r="AB425" s="34"/>
      <c r="AC425" s="34"/>
      <c r="AD425" s="34"/>
      <c r="AE425" s="34"/>
      <c r="AT425" s="17" t="s">
        <v>507</v>
      </c>
      <c r="AU425" s="17" t="s">
        <v>85</v>
      </c>
    </row>
    <row r="426" spans="1:65" s="12" customFormat="1" ht="22.9" customHeight="1">
      <c r="B426" s="157"/>
      <c r="C426" s="158"/>
      <c r="D426" s="159" t="s">
        <v>74</v>
      </c>
      <c r="E426" s="171" t="s">
        <v>676</v>
      </c>
      <c r="F426" s="171" t="s">
        <v>677</v>
      </c>
      <c r="G426" s="158"/>
      <c r="H426" s="158"/>
      <c r="I426" s="161"/>
      <c r="J426" s="172">
        <f>BK426</f>
        <v>0</v>
      </c>
      <c r="K426" s="158"/>
      <c r="L426" s="163"/>
      <c r="M426" s="164"/>
      <c r="N426" s="165"/>
      <c r="O426" s="165"/>
      <c r="P426" s="166">
        <f>SUM(P427:P440)</f>
        <v>0</v>
      </c>
      <c r="Q426" s="165"/>
      <c r="R426" s="166">
        <f>SUM(R427:R440)</f>
        <v>0</v>
      </c>
      <c r="S426" s="165"/>
      <c r="T426" s="167">
        <f>SUM(T427:T440)</f>
        <v>0</v>
      </c>
      <c r="AR426" s="168" t="s">
        <v>193</v>
      </c>
      <c r="AT426" s="169" t="s">
        <v>74</v>
      </c>
      <c r="AU426" s="169" t="s">
        <v>83</v>
      </c>
      <c r="AY426" s="168" t="s">
        <v>144</v>
      </c>
      <c r="BK426" s="170">
        <f>SUM(BK427:BK440)</f>
        <v>0</v>
      </c>
    </row>
    <row r="427" spans="1:65" s="2" customFormat="1" ht="33" customHeight="1">
      <c r="A427" s="34"/>
      <c r="B427" s="35"/>
      <c r="C427" s="173" t="s">
        <v>678</v>
      </c>
      <c r="D427" s="173" t="s">
        <v>147</v>
      </c>
      <c r="E427" s="174" t="s">
        <v>679</v>
      </c>
      <c r="F427" s="175" t="s">
        <v>680</v>
      </c>
      <c r="G427" s="176" t="s">
        <v>292</v>
      </c>
      <c r="H427" s="177">
        <v>1</v>
      </c>
      <c r="I427" s="178"/>
      <c r="J427" s="177">
        <f>ROUND((ROUND(I427,2))*(ROUND(H427,2)),2)</f>
        <v>0</v>
      </c>
      <c r="K427" s="175" t="s">
        <v>275</v>
      </c>
      <c r="L427" s="39"/>
      <c r="M427" s="179" t="s">
        <v>18</v>
      </c>
      <c r="N427" s="180" t="s">
        <v>46</v>
      </c>
      <c r="O427" s="64"/>
      <c r="P427" s="181">
        <f>O427*H427</f>
        <v>0</v>
      </c>
      <c r="Q427" s="181">
        <v>0</v>
      </c>
      <c r="R427" s="181">
        <f>Q427*H427</f>
        <v>0</v>
      </c>
      <c r="S427" s="181">
        <v>0</v>
      </c>
      <c r="T427" s="182">
        <f>S427*H427</f>
        <v>0</v>
      </c>
      <c r="U427" s="34"/>
      <c r="V427" s="34"/>
      <c r="W427" s="34"/>
      <c r="X427" s="34"/>
      <c r="Y427" s="34"/>
      <c r="Z427" s="34"/>
      <c r="AA427" s="34"/>
      <c r="AB427" s="34"/>
      <c r="AC427" s="34"/>
      <c r="AD427" s="34"/>
      <c r="AE427" s="34"/>
      <c r="AR427" s="183" t="s">
        <v>652</v>
      </c>
      <c r="AT427" s="183" t="s">
        <v>147</v>
      </c>
      <c r="AU427" s="183" t="s">
        <v>85</v>
      </c>
      <c r="AY427" s="17" t="s">
        <v>144</v>
      </c>
      <c r="BE427" s="184">
        <f>IF(N427="základní",J427,0)</f>
        <v>0</v>
      </c>
      <c r="BF427" s="184">
        <f>IF(N427="snížená",J427,0)</f>
        <v>0</v>
      </c>
      <c r="BG427" s="184">
        <f>IF(N427="zákl. přenesená",J427,0)</f>
        <v>0</v>
      </c>
      <c r="BH427" s="184">
        <f>IF(N427="sníž. přenesená",J427,0)</f>
        <v>0</v>
      </c>
      <c r="BI427" s="184">
        <f>IF(N427="nulová",J427,0)</f>
        <v>0</v>
      </c>
      <c r="BJ427" s="17" t="s">
        <v>83</v>
      </c>
      <c r="BK427" s="184">
        <f>ROUND((ROUND(I427,2))*(ROUND(H427,2)),2)</f>
        <v>0</v>
      </c>
      <c r="BL427" s="17" t="s">
        <v>652</v>
      </c>
      <c r="BM427" s="183" t="s">
        <v>681</v>
      </c>
    </row>
    <row r="428" spans="1:65" s="2" customFormat="1" ht="68.25">
      <c r="A428" s="34"/>
      <c r="B428" s="35"/>
      <c r="C428" s="36"/>
      <c r="D428" s="192" t="s">
        <v>507</v>
      </c>
      <c r="E428" s="36"/>
      <c r="F428" s="233" t="s">
        <v>682</v>
      </c>
      <c r="G428" s="36"/>
      <c r="H428" s="36"/>
      <c r="I428" s="187"/>
      <c r="J428" s="36"/>
      <c r="K428" s="36"/>
      <c r="L428" s="39"/>
      <c r="M428" s="188"/>
      <c r="N428" s="189"/>
      <c r="O428" s="64"/>
      <c r="P428" s="64"/>
      <c r="Q428" s="64"/>
      <c r="R428" s="64"/>
      <c r="S428" s="64"/>
      <c r="T428" s="65"/>
      <c r="U428" s="34"/>
      <c r="V428" s="34"/>
      <c r="W428" s="34"/>
      <c r="X428" s="34"/>
      <c r="Y428" s="34"/>
      <c r="Z428" s="34"/>
      <c r="AA428" s="34"/>
      <c r="AB428" s="34"/>
      <c r="AC428" s="34"/>
      <c r="AD428" s="34"/>
      <c r="AE428" s="34"/>
      <c r="AT428" s="17" t="s">
        <v>507</v>
      </c>
      <c r="AU428" s="17" t="s">
        <v>85</v>
      </c>
    </row>
    <row r="429" spans="1:65" s="2" customFormat="1" ht="16.5" customHeight="1">
      <c r="A429" s="34"/>
      <c r="B429" s="35"/>
      <c r="C429" s="173" t="s">
        <v>683</v>
      </c>
      <c r="D429" s="173" t="s">
        <v>147</v>
      </c>
      <c r="E429" s="174" t="s">
        <v>684</v>
      </c>
      <c r="F429" s="175" t="s">
        <v>685</v>
      </c>
      <c r="G429" s="176" t="s">
        <v>292</v>
      </c>
      <c r="H429" s="177">
        <v>1</v>
      </c>
      <c r="I429" s="178"/>
      <c r="J429" s="177">
        <f>ROUND((ROUND(I429,2))*(ROUND(H429,2)),2)</f>
        <v>0</v>
      </c>
      <c r="K429" s="175" t="s">
        <v>151</v>
      </c>
      <c r="L429" s="39"/>
      <c r="M429" s="179" t="s">
        <v>18</v>
      </c>
      <c r="N429" s="180" t="s">
        <v>46</v>
      </c>
      <c r="O429" s="64"/>
      <c r="P429" s="181">
        <f>O429*H429</f>
        <v>0</v>
      </c>
      <c r="Q429" s="181">
        <v>0</v>
      </c>
      <c r="R429" s="181">
        <f>Q429*H429</f>
        <v>0</v>
      </c>
      <c r="S429" s="181">
        <v>0</v>
      </c>
      <c r="T429" s="182">
        <f>S429*H429</f>
        <v>0</v>
      </c>
      <c r="U429" s="34"/>
      <c r="V429" s="34"/>
      <c r="W429" s="34"/>
      <c r="X429" s="34"/>
      <c r="Y429" s="34"/>
      <c r="Z429" s="34"/>
      <c r="AA429" s="34"/>
      <c r="AB429" s="34"/>
      <c r="AC429" s="34"/>
      <c r="AD429" s="34"/>
      <c r="AE429" s="34"/>
      <c r="AR429" s="183" t="s">
        <v>652</v>
      </c>
      <c r="AT429" s="183" t="s">
        <v>147</v>
      </c>
      <c r="AU429" s="183" t="s">
        <v>85</v>
      </c>
      <c r="AY429" s="17" t="s">
        <v>144</v>
      </c>
      <c r="BE429" s="184">
        <f>IF(N429="základní",J429,0)</f>
        <v>0</v>
      </c>
      <c r="BF429" s="184">
        <f>IF(N429="snížená",J429,0)</f>
        <v>0</v>
      </c>
      <c r="BG429" s="184">
        <f>IF(N429="zákl. přenesená",J429,0)</f>
        <v>0</v>
      </c>
      <c r="BH429" s="184">
        <f>IF(N429="sníž. přenesená",J429,0)</f>
        <v>0</v>
      </c>
      <c r="BI429" s="184">
        <f>IF(N429="nulová",J429,0)</f>
        <v>0</v>
      </c>
      <c r="BJ429" s="17" t="s">
        <v>83</v>
      </c>
      <c r="BK429" s="184">
        <f>ROUND((ROUND(I429,2))*(ROUND(H429,2)),2)</f>
        <v>0</v>
      </c>
      <c r="BL429" s="17" t="s">
        <v>652</v>
      </c>
      <c r="BM429" s="183" t="s">
        <v>686</v>
      </c>
    </row>
    <row r="430" spans="1:65" s="2" customFormat="1">
      <c r="A430" s="34"/>
      <c r="B430" s="35"/>
      <c r="C430" s="36"/>
      <c r="D430" s="185" t="s">
        <v>154</v>
      </c>
      <c r="E430" s="36"/>
      <c r="F430" s="186" t="s">
        <v>687</v>
      </c>
      <c r="G430" s="36"/>
      <c r="H430" s="36"/>
      <c r="I430" s="187"/>
      <c r="J430" s="36"/>
      <c r="K430" s="36"/>
      <c r="L430" s="39"/>
      <c r="M430" s="188"/>
      <c r="N430" s="189"/>
      <c r="O430" s="64"/>
      <c r="P430" s="64"/>
      <c r="Q430" s="64"/>
      <c r="R430" s="64"/>
      <c r="S430" s="64"/>
      <c r="T430" s="65"/>
      <c r="U430" s="34"/>
      <c r="V430" s="34"/>
      <c r="W430" s="34"/>
      <c r="X430" s="34"/>
      <c r="Y430" s="34"/>
      <c r="Z430" s="34"/>
      <c r="AA430" s="34"/>
      <c r="AB430" s="34"/>
      <c r="AC430" s="34"/>
      <c r="AD430" s="34"/>
      <c r="AE430" s="34"/>
      <c r="AT430" s="17" t="s">
        <v>154</v>
      </c>
      <c r="AU430" s="17" t="s">
        <v>85</v>
      </c>
    </row>
    <row r="431" spans="1:65" s="2" customFormat="1" ht="29.25">
      <c r="A431" s="34"/>
      <c r="B431" s="35"/>
      <c r="C431" s="36"/>
      <c r="D431" s="192" t="s">
        <v>507</v>
      </c>
      <c r="E431" s="36"/>
      <c r="F431" s="233" t="s">
        <v>688</v>
      </c>
      <c r="G431" s="36"/>
      <c r="H431" s="36"/>
      <c r="I431" s="187"/>
      <c r="J431" s="36"/>
      <c r="K431" s="36"/>
      <c r="L431" s="39"/>
      <c r="M431" s="188"/>
      <c r="N431" s="189"/>
      <c r="O431" s="64"/>
      <c r="P431" s="64"/>
      <c r="Q431" s="64"/>
      <c r="R431" s="64"/>
      <c r="S431" s="64"/>
      <c r="T431" s="65"/>
      <c r="U431" s="34"/>
      <c r="V431" s="34"/>
      <c r="W431" s="34"/>
      <c r="X431" s="34"/>
      <c r="Y431" s="34"/>
      <c r="Z431" s="34"/>
      <c r="AA431" s="34"/>
      <c r="AB431" s="34"/>
      <c r="AC431" s="34"/>
      <c r="AD431" s="34"/>
      <c r="AE431" s="34"/>
      <c r="AT431" s="17" t="s">
        <v>507</v>
      </c>
      <c r="AU431" s="17" t="s">
        <v>85</v>
      </c>
    </row>
    <row r="432" spans="1:65" s="2" customFormat="1" ht="24.2" customHeight="1">
      <c r="A432" s="34"/>
      <c r="B432" s="35"/>
      <c r="C432" s="173" t="s">
        <v>689</v>
      </c>
      <c r="D432" s="173" t="s">
        <v>147</v>
      </c>
      <c r="E432" s="174" t="s">
        <v>690</v>
      </c>
      <c r="F432" s="175" t="s">
        <v>691</v>
      </c>
      <c r="G432" s="176" t="s">
        <v>292</v>
      </c>
      <c r="H432" s="177">
        <v>1</v>
      </c>
      <c r="I432" s="178"/>
      <c r="J432" s="177">
        <f>ROUND((ROUND(I432,2))*(ROUND(H432,2)),2)</f>
        <v>0</v>
      </c>
      <c r="K432" s="175" t="s">
        <v>151</v>
      </c>
      <c r="L432" s="39"/>
      <c r="M432" s="179" t="s">
        <v>18</v>
      </c>
      <c r="N432" s="180" t="s">
        <v>46</v>
      </c>
      <c r="O432" s="64"/>
      <c r="P432" s="181">
        <f>O432*H432</f>
        <v>0</v>
      </c>
      <c r="Q432" s="181">
        <v>0</v>
      </c>
      <c r="R432" s="181">
        <f>Q432*H432</f>
        <v>0</v>
      </c>
      <c r="S432" s="181">
        <v>0</v>
      </c>
      <c r="T432" s="182">
        <f>S432*H432</f>
        <v>0</v>
      </c>
      <c r="U432" s="34"/>
      <c r="V432" s="34"/>
      <c r="W432" s="34"/>
      <c r="X432" s="34"/>
      <c r="Y432" s="34"/>
      <c r="Z432" s="34"/>
      <c r="AA432" s="34"/>
      <c r="AB432" s="34"/>
      <c r="AC432" s="34"/>
      <c r="AD432" s="34"/>
      <c r="AE432" s="34"/>
      <c r="AR432" s="183" t="s">
        <v>652</v>
      </c>
      <c r="AT432" s="183" t="s">
        <v>147</v>
      </c>
      <c r="AU432" s="183" t="s">
        <v>85</v>
      </c>
      <c r="AY432" s="17" t="s">
        <v>144</v>
      </c>
      <c r="BE432" s="184">
        <f>IF(N432="základní",J432,0)</f>
        <v>0</v>
      </c>
      <c r="BF432" s="184">
        <f>IF(N432="snížená",J432,0)</f>
        <v>0</v>
      </c>
      <c r="BG432" s="184">
        <f>IF(N432="zákl. přenesená",J432,0)</f>
        <v>0</v>
      </c>
      <c r="BH432" s="184">
        <f>IF(N432="sníž. přenesená",J432,0)</f>
        <v>0</v>
      </c>
      <c r="BI432" s="184">
        <f>IF(N432="nulová",J432,0)</f>
        <v>0</v>
      </c>
      <c r="BJ432" s="17" t="s">
        <v>83</v>
      </c>
      <c r="BK432" s="184">
        <f>ROUND((ROUND(I432,2))*(ROUND(H432,2)),2)</f>
        <v>0</v>
      </c>
      <c r="BL432" s="17" t="s">
        <v>652</v>
      </c>
      <c r="BM432" s="183" t="s">
        <v>692</v>
      </c>
    </row>
    <row r="433" spans="1:65" s="2" customFormat="1">
      <c r="A433" s="34"/>
      <c r="B433" s="35"/>
      <c r="C433" s="36"/>
      <c r="D433" s="185" t="s">
        <v>154</v>
      </c>
      <c r="E433" s="36"/>
      <c r="F433" s="186" t="s">
        <v>693</v>
      </c>
      <c r="G433" s="36"/>
      <c r="H433" s="36"/>
      <c r="I433" s="187"/>
      <c r="J433" s="36"/>
      <c r="K433" s="36"/>
      <c r="L433" s="39"/>
      <c r="M433" s="188"/>
      <c r="N433" s="189"/>
      <c r="O433" s="64"/>
      <c r="P433" s="64"/>
      <c r="Q433" s="64"/>
      <c r="R433" s="64"/>
      <c r="S433" s="64"/>
      <c r="T433" s="65"/>
      <c r="U433" s="34"/>
      <c r="V433" s="34"/>
      <c r="W433" s="34"/>
      <c r="X433" s="34"/>
      <c r="Y433" s="34"/>
      <c r="Z433" s="34"/>
      <c r="AA433" s="34"/>
      <c r="AB433" s="34"/>
      <c r="AC433" s="34"/>
      <c r="AD433" s="34"/>
      <c r="AE433" s="34"/>
      <c r="AT433" s="17" t="s">
        <v>154</v>
      </c>
      <c r="AU433" s="17" t="s">
        <v>85</v>
      </c>
    </row>
    <row r="434" spans="1:65" s="2" customFormat="1" ht="39">
      <c r="A434" s="34"/>
      <c r="B434" s="35"/>
      <c r="C434" s="36"/>
      <c r="D434" s="192" t="s">
        <v>507</v>
      </c>
      <c r="E434" s="36"/>
      <c r="F434" s="233" t="s">
        <v>694</v>
      </c>
      <c r="G434" s="36"/>
      <c r="H434" s="36"/>
      <c r="I434" s="187"/>
      <c r="J434" s="36"/>
      <c r="K434" s="36"/>
      <c r="L434" s="39"/>
      <c r="M434" s="188"/>
      <c r="N434" s="189"/>
      <c r="O434" s="64"/>
      <c r="P434" s="64"/>
      <c r="Q434" s="64"/>
      <c r="R434" s="64"/>
      <c r="S434" s="64"/>
      <c r="T434" s="65"/>
      <c r="U434" s="34"/>
      <c r="V434" s="34"/>
      <c r="W434" s="34"/>
      <c r="X434" s="34"/>
      <c r="Y434" s="34"/>
      <c r="Z434" s="34"/>
      <c r="AA434" s="34"/>
      <c r="AB434" s="34"/>
      <c r="AC434" s="34"/>
      <c r="AD434" s="34"/>
      <c r="AE434" s="34"/>
      <c r="AT434" s="17" t="s">
        <v>507</v>
      </c>
      <c r="AU434" s="17" t="s">
        <v>85</v>
      </c>
    </row>
    <row r="435" spans="1:65" s="2" customFormat="1" ht="16.5" customHeight="1">
      <c r="A435" s="34"/>
      <c r="B435" s="35"/>
      <c r="C435" s="173" t="s">
        <v>695</v>
      </c>
      <c r="D435" s="173" t="s">
        <v>147</v>
      </c>
      <c r="E435" s="174" t="s">
        <v>696</v>
      </c>
      <c r="F435" s="175" t="s">
        <v>697</v>
      </c>
      <c r="G435" s="176" t="s">
        <v>292</v>
      </c>
      <c r="H435" s="177">
        <v>1</v>
      </c>
      <c r="I435" s="178"/>
      <c r="J435" s="177">
        <f>ROUND((ROUND(I435,2))*(ROUND(H435,2)),2)</f>
        <v>0</v>
      </c>
      <c r="K435" s="175" t="s">
        <v>151</v>
      </c>
      <c r="L435" s="39"/>
      <c r="M435" s="179" t="s">
        <v>18</v>
      </c>
      <c r="N435" s="180" t="s">
        <v>46</v>
      </c>
      <c r="O435" s="64"/>
      <c r="P435" s="181">
        <f>O435*H435</f>
        <v>0</v>
      </c>
      <c r="Q435" s="181">
        <v>0</v>
      </c>
      <c r="R435" s="181">
        <f>Q435*H435</f>
        <v>0</v>
      </c>
      <c r="S435" s="181">
        <v>0</v>
      </c>
      <c r="T435" s="182">
        <f>S435*H435</f>
        <v>0</v>
      </c>
      <c r="U435" s="34"/>
      <c r="V435" s="34"/>
      <c r="W435" s="34"/>
      <c r="X435" s="34"/>
      <c r="Y435" s="34"/>
      <c r="Z435" s="34"/>
      <c r="AA435" s="34"/>
      <c r="AB435" s="34"/>
      <c r="AC435" s="34"/>
      <c r="AD435" s="34"/>
      <c r="AE435" s="34"/>
      <c r="AR435" s="183" t="s">
        <v>652</v>
      </c>
      <c r="AT435" s="183" t="s">
        <v>147</v>
      </c>
      <c r="AU435" s="183" t="s">
        <v>85</v>
      </c>
      <c r="AY435" s="17" t="s">
        <v>144</v>
      </c>
      <c r="BE435" s="184">
        <f>IF(N435="základní",J435,0)</f>
        <v>0</v>
      </c>
      <c r="BF435" s="184">
        <f>IF(N435="snížená",J435,0)</f>
        <v>0</v>
      </c>
      <c r="BG435" s="184">
        <f>IF(N435="zákl. přenesená",J435,0)</f>
        <v>0</v>
      </c>
      <c r="BH435" s="184">
        <f>IF(N435="sníž. přenesená",J435,0)</f>
        <v>0</v>
      </c>
      <c r="BI435" s="184">
        <f>IF(N435="nulová",J435,0)</f>
        <v>0</v>
      </c>
      <c r="BJ435" s="17" t="s">
        <v>83</v>
      </c>
      <c r="BK435" s="184">
        <f>ROUND((ROUND(I435,2))*(ROUND(H435,2)),2)</f>
        <v>0</v>
      </c>
      <c r="BL435" s="17" t="s">
        <v>652</v>
      </c>
      <c r="BM435" s="183" t="s">
        <v>698</v>
      </c>
    </row>
    <row r="436" spans="1:65" s="2" customFormat="1">
      <c r="A436" s="34"/>
      <c r="B436" s="35"/>
      <c r="C436" s="36"/>
      <c r="D436" s="185" t="s">
        <v>154</v>
      </c>
      <c r="E436" s="36"/>
      <c r="F436" s="186" t="s">
        <v>699</v>
      </c>
      <c r="G436" s="36"/>
      <c r="H436" s="36"/>
      <c r="I436" s="187"/>
      <c r="J436" s="36"/>
      <c r="K436" s="36"/>
      <c r="L436" s="39"/>
      <c r="M436" s="188"/>
      <c r="N436" s="189"/>
      <c r="O436" s="64"/>
      <c r="P436" s="64"/>
      <c r="Q436" s="64"/>
      <c r="R436" s="64"/>
      <c r="S436" s="64"/>
      <c r="T436" s="65"/>
      <c r="U436" s="34"/>
      <c r="V436" s="34"/>
      <c r="W436" s="34"/>
      <c r="X436" s="34"/>
      <c r="Y436" s="34"/>
      <c r="Z436" s="34"/>
      <c r="AA436" s="34"/>
      <c r="AB436" s="34"/>
      <c r="AC436" s="34"/>
      <c r="AD436" s="34"/>
      <c r="AE436" s="34"/>
      <c r="AT436" s="17" t="s">
        <v>154</v>
      </c>
      <c r="AU436" s="17" t="s">
        <v>85</v>
      </c>
    </row>
    <row r="437" spans="1:65" s="2" customFormat="1" ht="87.75">
      <c r="A437" s="34"/>
      <c r="B437" s="35"/>
      <c r="C437" s="36"/>
      <c r="D437" s="192" t="s">
        <v>507</v>
      </c>
      <c r="E437" s="36"/>
      <c r="F437" s="233" t="s">
        <v>700</v>
      </c>
      <c r="G437" s="36"/>
      <c r="H437" s="36"/>
      <c r="I437" s="187"/>
      <c r="J437" s="36"/>
      <c r="K437" s="36"/>
      <c r="L437" s="39"/>
      <c r="M437" s="188"/>
      <c r="N437" s="189"/>
      <c r="O437" s="64"/>
      <c r="P437" s="64"/>
      <c r="Q437" s="64"/>
      <c r="R437" s="64"/>
      <c r="S437" s="64"/>
      <c r="T437" s="65"/>
      <c r="U437" s="34"/>
      <c r="V437" s="34"/>
      <c r="W437" s="34"/>
      <c r="X437" s="34"/>
      <c r="Y437" s="34"/>
      <c r="Z437" s="34"/>
      <c r="AA437" s="34"/>
      <c r="AB437" s="34"/>
      <c r="AC437" s="34"/>
      <c r="AD437" s="34"/>
      <c r="AE437" s="34"/>
      <c r="AT437" s="17" t="s">
        <v>507</v>
      </c>
      <c r="AU437" s="17" t="s">
        <v>85</v>
      </c>
    </row>
    <row r="438" spans="1:65" s="2" customFormat="1" ht="16.5" customHeight="1">
      <c r="A438" s="34"/>
      <c r="B438" s="35"/>
      <c r="C438" s="173" t="s">
        <v>701</v>
      </c>
      <c r="D438" s="173" t="s">
        <v>147</v>
      </c>
      <c r="E438" s="174" t="s">
        <v>702</v>
      </c>
      <c r="F438" s="175" t="s">
        <v>703</v>
      </c>
      <c r="G438" s="176" t="s">
        <v>292</v>
      </c>
      <c r="H438" s="177">
        <v>1</v>
      </c>
      <c r="I438" s="178"/>
      <c r="J438" s="177">
        <f>ROUND((ROUND(I438,2))*(ROUND(H438,2)),2)</f>
        <v>0</v>
      </c>
      <c r="K438" s="175" t="s">
        <v>151</v>
      </c>
      <c r="L438" s="39"/>
      <c r="M438" s="179" t="s">
        <v>18</v>
      </c>
      <c r="N438" s="180" t="s">
        <v>46</v>
      </c>
      <c r="O438" s="64"/>
      <c r="P438" s="181">
        <f>O438*H438</f>
        <v>0</v>
      </c>
      <c r="Q438" s="181">
        <v>0</v>
      </c>
      <c r="R438" s="181">
        <f>Q438*H438</f>
        <v>0</v>
      </c>
      <c r="S438" s="181">
        <v>0</v>
      </c>
      <c r="T438" s="182">
        <f>S438*H438</f>
        <v>0</v>
      </c>
      <c r="U438" s="34"/>
      <c r="V438" s="34"/>
      <c r="W438" s="34"/>
      <c r="X438" s="34"/>
      <c r="Y438" s="34"/>
      <c r="Z438" s="34"/>
      <c r="AA438" s="34"/>
      <c r="AB438" s="34"/>
      <c r="AC438" s="34"/>
      <c r="AD438" s="34"/>
      <c r="AE438" s="34"/>
      <c r="AR438" s="183" t="s">
        <v>652</v>
      </c>
      <c r="AT438" s="183" t="s">
        <v>147</v>
      </c>
      <c r="AU438" s="183" t="s">
        <v>85</v>
      </c>
      <c r="AY438" s="17" t="s">
        <v>144</v>
      </c>
      <c r="BE438" s="184">
        <f>IF(N438="základní",J438,0)</f>
        <v>0</v>
      </c>
      <c r="BF438" s="184">
        <f>IF(N438="snížená",J438,0)</f>
        <v>0</v>
      </c>
      <c r="BG438" s="184">
        <f>IF(N438="zákl. přenesená",J438,0)</f>
        <v>0</v>
      </c>
      <c r="BH438" s="184">
        <f>IF(N438="sníž. přenesená",J438,0)</f>
        <v>0</v>
      </c>
      <c r="BI438" s="184">
        <f>IF(N438="nulová",J438,0)</f>
        <v>0</v>
      </c>
      <c r="BJ438" s="17" t="s">
        <v>83</v>
      </c>
      <c r="BK438" s="184">
        <f>ROUND((ROUND(I438,2))*(ROUND(H438,2)),2)</f>
        <v>0</v>
      </c>
      <c r="BL438" s="17" t="s">
        <v>652</v>
      </c>
      <c r="BM438" s="183" t="s">
        <v>704</v>
      </c>
    </row>
    <row r="439" spans="1:65" s="2" customFormat="1">
      <c r="A439" s="34"/>
      <c r="B439" s="35"/>
      <c r="C439" s="36"/>
      <c r="D439" s="185" t="s">
        <v>154</v>
      </c>
      <c r="E439" s="36"/>
      <c r="F439" s="186" t="s">
        <v>705</v>
      </c>
      <c r="G439" s="36"/>
      <c r="H439" s="36"/>
      <c r="I439" s="187"/>
      <c r="J439" s="36"/>
      <c r="K439" s="36"/>
      <c r="L439" s="39"/>
      <c r="M439" s="188"/>
      <c r="N439" s="189"/>
      <c r="O439" s="64"/>
      <c r="P439" s="64"/>
      <c r="Q439" s="64"/>
      <c r="R439" s="64"/>
      <c r="S439" s="64"/>
      <c r="T439" s="65"/>
      <c r="U439" s="34"/>
      <c r="V439" s="34"/>
      <c r="W439" s="34"/>
      <c r="X439" s="34"/>
      <c r="Y439" s="34"/>
      <c r="Z439" s="34"/>
      <c r="AA439" s="34"/>
      <c r="AB439" s="34"/>
      <c r="AC439" s="34"/>
      <c r="AD439" s="34"/>
      <c r="AE439" s="34"/>
      <c r="AT439" s="17" t="s">
        <v>154</v>
      </c>
      <c r="AU439" s="17" t="s">
        <v>85</v>
      </c>
    </row>
    <row r="440" spans="1:65" s="2" customFormat="1" ht="48.75">
      <c r="A440" s="34"/>
      <c r="B440" s="35"/>
      <c r="C440" s="36"/>
      <c r="D440" s="192" t="s">
        <v>507</v>
      </c>
      <c r="E440" s="36"/>
      <c r="F440" s="233" t="s">
        <v>706</v>
      </c>
      <c r="G440" s="36"/>
      <c r="H440" s="36"/>
      <c r="I440" s="187"/>
      <c r="J440" s="36"/>
      <c r="K440" s="36"/>
      <c r="L440" s="39"/>
      <c r="M440" s="234"/>
      <c r="N440" s="235"/>
      <c r="O440" s="236"/>
      <c r="P440" s="236"/>
      <c r="Q440" s="236"/>
      <c r="R440" s="236"/>
      <c r="S440" s="236"/>
      <c r="T440" s="237"/>
      <c r="U440" s="34"/>
      <c r="V440" s="34"/>
      <c r="W440" s="34"/>
      <c r="X440" s="34"/>
      <c r="Y440" s="34"/>
      <c r="Z440" s="34"/>
      <c r="AA440" s="34"/>
      <c r="AB440" s="34"/>
      <c r="AC440" s="34"/>
      <c r="AD440" s="34"/>
      <c r="AE440" s="34"/>
      <c r="AT440" s="17" t="s">
        <v>507</v>
      </c>
      <c r="AU440" s="17" t="s">
        <v>85</v>
      </c>
    </row>
    <row r="441" spans="1:65" s="2" customFormat="1" ht="6.95" customHeight="1">
      <c r="A441" s="34"/>
      <c r="B441" s="47"/>
      <c r="C441" s="48"/>
      <c r="D441" s="48"/>
      <c r="E441" s="48"/>
      <c r="F441" s="48"/>
      <c r="G441" s="48"/>
      <c r="H441" s="48"/>
      <c r="I441" s="48"/>
      <c r="J441" s="48"/>
      <c r="K441" s="48"/>
      <c r="L441" s="39"/>
      <c r="M441" s="34"/>
      <c r="O441" s="34"/>
      <c r="P441" s="34"/>
      <c r="Q441" s="34"/>
      <c r="R441" s="34"/>
      <c r="S441" s="34"/>
      <c r="T441" s="34"/>
      <c r="U441" s="34"/>
      <c r="V441" s="34"/>
      <c r="W441" s="34"/>
      <c r="X441" s="34"/>
      <c r="Y441" s="34"/>
      <c r="Z441" s="34"/>
      <c r="AA441" s="34"/>
      <c r="AB441" s="34"/>
      <c r="AC441" s="34"/>
      <c r="AD441" s="34"/>
      <c r="AE441" s="34"/>
    </row>
  </sheetData>
  <sheetProtection algorithmName="SHA-512" hashValue="Fr1G7p9OBKTiT0LenpUdRsmPL0CtppcBilVSR/snivMTItYUuIjCNHAiDAndH6UZIOWRlUX+H5+SfjPkgIyeZw==" saltValue="/bV645E8LGQonyItLzthbQ==" spinCount="100000" sheet="1" objects="1" scenarios="1"/>
  <autoFilter ref="C97:K440" xr:uid="{00000000-0009-0000-0000-000001000000}"/>
  <mergeCells count="9">
    <mergeCell ref="E50:H50"/>
    <mergeCell ref="E88:H88"/>
    <mergeCell ref="E90:H90"/>
    <mergeCell ref="L2:V2"/>
    <mergeCell ref="E7:H7"/>
    <mergeCell ref="E9:H9"/>
    <mergeCell ref="E18:H18"/>
    <mergeCell ref="E27:H27"/>
    <mergeCell ref="E48:H48"/>
  </mergeCells>
  <hyperlinks>
    <hyperlink ref="F102" r:id="rId1" xr:uid="{00000000-0004-0000-0100-000000000000}"/>
    <hyperlink ref="F108" r:id="rId2" xr:uid="{00000000-0004-0000-0100-000001000000}"/>
    <hyperlink ref="F116" r:id="rId3" xr:uid="{00000000-0004-0000-0100-000002000000}"/>
    <hyperlink ref="F122" r:id="rId4" xr:uid="{00000000-0004-0000-0100-000003000000}"/>
    <hyperlink ref="F135" r:id="rId5" xr:uid="{00000000-0004-0000-0100-000004000000}"/>
    <hyperlink ref="F137" r:id="rId6" xr:uid="{00000000-0004-0000-0100-000005000000}"/>
    <hyperlink ref="F142" r:id="rId7" xr:uid="{00000000-0004-0000-0100-000006000000}"/>
    <hyperlink ref="F147" r:id="rId8" xr:uid="{00000000-0004-0000-0100-000007000000}"/>
    <hyperlink ref="F153" r:id="rId9" xr:uid="{00000000-0004-0000-0100-000008000000}"/>
    <hyperlink ref="F161" r:id="rId10" xr:uid="{00000000-0004-0000-0100-000009000000}"/>
    <hyperlink ref="F163" r:id="rId11" xr:uid="{00000000-0004-0000-0100-00000A000000}"/>
    <hyperlink ref="F169" r:id="rId12" xr:uid="{00000000-0004-0000-0100-00000B000000}"/>
    <hyperlink ref="F172" r:id="rId13" xr:uid="{00000000-0004-0000-0100-00000C000000}"/>
    <hyperlink ref="F183" r:id="rId14" xr:uid="{00000000-0004-0000-0100-00000D000000}"/>
    <hyperlink ref="F199" r:id="rId15" xr:uid="{00000000-0004-0000-0100-00000E000000}"/>
    <hyperlink ref="F207" r:id="rId16" xr:uid="{00000000-0004-0000-0100-00000F000000}"/>
    <hyperlink ref="F209" r:id="rId17" xr:uid="{00000000-0004-0000-0100-000010000000}"/>
    <hyperlink ref="F215" r:id="rId18" xr:uid="{00000000-0004-0000-0100-000011000000}"/>
    <hyperlink ref="F218" r:id="rId19" xr:uid="{00000000-0004-0000-0100-000012000000}"/>
    <hyperlink ref="F223" r:id="rId20" xr:uid="{00000000-0004-0000-0100-000013000000}"/>
    <hyperlink ref="F229" r:id="rId21" xr:uid="{00000000-0004-0000-0100-000014000000}"/>
    <hyperlink ref="F234" r:id="rId22" xr:uid="{00000000-0004-0000-0100-000015000000}"/>
    <hyperlink ref="F239" r:id="rId23" xr:uid="{00000000-0004-0000-0100-000016000000}"/>
    <hyperlink ref="F245" r:id="rId24" xr:uid="{00000000-0004-0000-0100-000017000000}"/>
    <hyperlink ref="F247" r:id="rId25" xr:uid="{00000000-0004-0000-0100-000018000000}"/>
    <hyperlink ref="F249" r:id="rId26" xr:uid="{00000000-0004-0000-0100-000019000000}"/>
    <hyperlink ref="F252" r:id="rId27" xr:uid="{00000000-0004-0000-0100-00001A000000}"/>
    <hyperlink ref="F254" r:id="rId28" xr:uid="{00000000-0004-0000-0100-00001B000000}"/>
    <hyperlink ref="F257" r:id="rId29" xr:uid="{00000000-0004-0000-0100-00001C000000}"/>
    <hyperlink ref="F272" r:id="rId30" xr:uid="{00000000-0004-0000-0100-00001D000000}"/>
    <hyperlink ref="F278" r:id="rId31" xr:uid="{00000000-0004-0000-0100-00001E000000}"/>
    <hyperlink ref="F284" r:id="rId32" xr:uid="{00000000-0004-0000-0100-00001F000000}"/>
    <hyperlink ref="F287" r:id="rId33" xr:uid="{00000000-0004-0000-0100-000020000000}"/>
    <hyperlink ref="F293" r:id="rId34" xr:uid="{00000000-0004-0000-0100-000021000000}"/>
    <hyperlink ref="F295" r:id="rId35" xr:uid="{00000000-0004-0000-0100-000022000000}"/>
    <hyperlink ref="F299" r:id="rId36" xr:uid="{00000000-0004-0000-0100-000023000000}"/>
    <hyperlink ref="F301" r:id="rId37" xr:uid="{00000000-0004-0000-0100-000024000000}"/>
    <hyperlink ref="F303" r:id="rId38" xr:uid="{00000000-0004-0000-0100-000025000000}"/>
    <hyperlink ref="F309" r:id="rId39" xr:uid="{00000000-0004-0000-0100-000026000000}"/>
    <hyperlink ref="F316" r:id="rId40" xr:uid="{00000000-0004-0000-0100-000027000000}"/>
    <hyperlink ref="F321" r:id="rId41" xr:uid="{00000000-0004-0000-0100-000028000000}"/>
    <hyperlink ref="F323" r:id="rId42" xr:uid="{00000000-0004-0000-0100-000029000000}"/>
    <hyperlink ref="F326" r:id="rId43" xr:uid="{00000000-0004-0000-0100-00002A000000}"/>
    <hyperlink ref="F334" r:id="rId44" xr:uid="{00000000-0004-0000-0100-00002B000000}"/>
    <hyperlink ref="F341" r:id="rId45" xr:uid="{00000000-0004-0000-0100-00002C000000}"/>
    <hyperlink ref="F346" r:id="rId46" xr:uid="{00000000-0004-0000-0100-00002D000000}"/>
    <hyperlink ref="F349" r:id="rId47" xr:uid="{00000000-0004-0000-0100-00002E000000}"/>
    <hyperlink ref="F356" r:id="rId48" xr:uid="{00000000-0004-0000-0100-00002F000000}"/>
    <hyperlink ref="F358" r:id="rId49" xr:uid="{00000000-0004-0000-0100-000030000000}"/>
    <hyperlink ref="F361" r:id="rId50" xr:uid="{00000000-0004-0000-0100-000031000000}"/>
    <hyperlink ref="F364" r:id="rId51" xr:uid="{00000000-0004-0000-0100-000032000000}"/>
    <hyperlink ref="F366" r:id="rId52" xr:uid="{00000000-0004-0000-0100-000033000000}"/>
    <hyperlink ref="F371" r:id="rId53" xr:uid="{00000000-0004-0000-0100-000034000000}"/>
    <hyperlink ref="F373" r:id="rId54" xr:uid="{00000000-0004-0000-0100-000035000000}"/>
    <hyperlink ref="F375" r:id="rId55" xr:uid="{00000000-0004-0000-0100-000036000000}"/>
    <hyperlink ref="F378" r:id="rId56" xr:uid="{00000000-0004-0000-0100-000037000000}"/>
    <hyperlink ref="F383" r:id="rId57" xr:uid="{00000000-0004-0000-0100-000038000000}"/>
    <hyperlink ref="F388" r:id="rId58" xr:uid="{00000000-0004-0000-0100-000039000000}"/>
    <hyperlink ref="F390" r:id="rId59" xr:uid="{00000000-0004-0000-0100-00003A000000}"/>
    <hyperlink ref="F393" r:id="rId60" xr:uid="{00000000-0004-0000-0100-00003B000000}"/>
    <hyperlink ref="F395" r:id="rId61" xr:uid="{00000000-0004-0000-0100-00003C000000}"/>
    <hyperlink ref="F402" r:id="rId62" xr:uid="{00000000-0004-0000-0100-00003D000000}"/>
    <hyperlink ref="F404" r:id="rId63" xr:uid="{00000000-0004-0000-0100-00003E000000}"/>
    <hyperlink ref="F414" r:id="rId64" xr:uid="{00000000-0004-0000-0100-00003F000000}"/>
    <hyperlink ref="F417" r:id="rId65" xr:uid="{00000000-0004-0000-0100-000040000000}"/>
    <hyperlink ref="F421" r:id="rId66" xr:uid="{00000000-0004-0000-0100-000041000000}"/>
    <hyperlink ref="F424" r:id="rId67" xr:uid="{00000000-0004-0000-0100-000042000000}"/>
    <hyperlink ref="F430" r:id="rId68" xr:uid="{00000000-0004-0000-0100-000043000000}"/>
    <hyperlink ref="F433" r:id="rId69" xr:uid="{00000000-0004-0000-0100-000044000000}"/>
    <hyperlink ref="F436" r:id="rId70" xr:uid="{00000000-0004-0000-0100-000045000000}"/>
    <hyperlink ref="F439" r:id="rId71" xr:uid="{00000000-0004-0000-0100-00004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707</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708</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D1.4.1 - Zdravotně technické instalace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709</v>
      </c>
      <c r="E61" s="143"/>
      <c r="F61" s="143"/>
      <c r="G61" s="143"/>
      <c r="H61" s="143"/>
      <c r="I61" s="143"/>
      <c r="J61" s="144">
        <f>J88</f>
        <v>0</v>
      </c>
      <c r="K61" s="141"/>
      <c r="L61" s="145"/>
    </row>
    <row r="62" spans="1:47" s="10" customFormat="1" ht="19.899999999999999" customHeight="1">
      <c r="B62" s="140"/>
      <c r="C62" s="141"/>
      <c r="D62" s="142" t="s">
        <v>710</v>
      </c>
      <c r="E62" s="143"/>
      <c r="F62" s="143"/>
      <c r="G62" s="143"/>
      <c r="H62" s="143"/>
      <c r="I62" s="143"/>
      <c r="J62" s="144">
        <f>J98</f>
        <v>0</v>
      </c>
      <c r="K62" s="141"/>
      <c r="L62" s="145"/>
    </row>
    <row r="63" spans="1:47" s="9" customFormat="1" ht="24.95" customHeight="1">
      <c r="B63" s="134"/>
      <c r="C63" s="135"/>
      <c r="D63" s="136" t="s">
        <v>711</v>
      </c>
      <c r="E63" s="137"/>
      <c r="F63" s="137"/>
      <c r="G63" s="137"/>
      <c r="H63" s="137"/>
      <c r="I63" s="137"/>
      <c r="J63" s="138">
        <f>J118</f>
        <v>0</v>
      </c>
      <c r="K63" s="135"/>
      <c r="L63" s="139"/>
    </row>
    <row r="64" spans="1:47" s="9" customFormat="1" ht="24.95" customHeight="1">
      <c r="B64" s="134"/>
      <c r="C64" s="135"/>
      <c r="D64" s="136" t="s">
        <v>123</v>
      </c>
      <c r="E64" s="137"/>
      <c r="F64" s="137"/>
      <c r="G64" s="137"/>
      <c r="H64" s="137"/>
      <c r="I64" s="137"/>
      <c r="J64" s="138">
        <f>J121</f>
        <v>0</v>
      </c>
      <c r="K64" s="135"/>
      <c r="L64" s="139"/>
    </row>
    <row r="65" spans="1:31" s="10" customFormat="1" ht="19.899999999999999" customHeight="1">
      <c r="B65" s="140"/>
      <c r="C65" s="141"/>
      <c r="D65" s="142" t="s">
        <v>124</v>
      </c>
      <c r="E65" s="143"/>
      <c r="F65" s="143"/>
      <c r="G65" s="143"/>
      <c r="H65" s="143"/>
      <c r="I65" s="143"/>
      <c r="J65" s="144">
        <f>J122</f>
        <v>0</v>
      </c>
      <c r="K65" s="141"/>
      <c r="L65" s="145"/>
    </row>
    <row r="66" spans="1:31" s="10" customFormat="1" ht="19.899999999999999" customHeight="1">
      <c r="B66" s="140"/>
      <c r="C66" s="141"/>
      <c r="D66" s="142" t="s">
        <v>126</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1" t="str">
        <f>E7</f>
        <v>Dochlazení administrativních prostor ČNB - DP13 = E3P4 + E3P5</v>
      </c>
      <c r="F76" s="282"/>
      <c r="G76" s="282"/>
      <c r="H76" s="282"/>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4" t="str">
        <f>E9</f>
        <v>D1.4.1 - Zdravotně technické instalace - DP13</v>
      </c>
      <c r="F78" s="280"/>
      <c r="G78" s="280"/>
      <c r="H78" s="280"/>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60</v>
      </c>
      <c r="E85" s="149" t="s">
        <v>56</v>
      </c>
      <c r="F85" s="149" t="s">
        <v>57</v>
      </c>
      <c r="G85" s="149" t="s">
        <v>131</v>
      </c>
      <c r="H85" s="149" t="s">
        <v>132</v>
      </c>
      <c r="I85" s="149" t="s">
        <v>133</v>
      </c>
      <c r="J85" s="149" t="s">
        <v>108</v>
      </c>
      <c r="K85" s="150" t="s">
        <v>134</v>
      </c>
      <c r="L85" s="151"/>
      <c r="M85" s="68" t="s">
        <v>18</v>
      </c>
      <c r="N85" s="69" t="s">
        <v>45</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0</v>
      </c>
      <c r="K86" s="36"/>
      <c r="L86" s="39"/>
      <c r="M86" s="71"/>
      <c r="N86" s="153"/>
      <c r="O86" s="72"/>
      <c r="P86" s="154">
        <f>P87+P118+P121</f>
        <v>0</v>
      </c>
      <c r="Q86" s="72"/>
      <c r="R86" s="154">
        <f>R87+R118+R121</f>
        <v>0.26152999999999998</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392</v>
      </c>
      <c r="F87" s="160" t="s">
        <v>393</v>
      </c>
      <c r="G87" s="158"/>
      <c r="H87" s="158"/>
      <c r="I87" s="161"/>
      <c r="J87" s="162">
        <f>BK87</f>
        <v>0</v>
      </c>
      <c r="K87" s="158"/>
      <c r="L87" s="163"/>
      <c r="M87" s="164"/>
      <c r="N87" s="165"/>
      <c r="O87" s="165"/>
      <c r="P87" s="166">
        <f>P88+P98</f>
        <v>0</v>
      </c>
      <c r="Q87" s="165"/>
      <c r="R87" s="166">
        <f>R88+R98</f>
        <v>0.26152999999999998</v>
      </c>
      <c r="S87" s="165"/>
      <c r="T87" s="167">
        <f>T88+T98</f>
        <v>0</v>
      </c>
      <c r="AR87" s="168" t="s">
        <v>85</v>
      </c>
      <c r="AT87" s="169" t="s">
        <v>74</v>
      </c>
      <c r="AU87" s="169" t="s">
        <v>75</v>
      </c>
      <c r="AY87" s="168" t="s">
        <v>144</v>
      </c>
      <c r="BK87" s="170">
        <f>BK88+BK98</f>
        <v>0</v>
      </c>
    </row>
    <row r="88" spans="1:65" s="12" customFormat="1" ht="22.9" customHeight="1">
      <c r="B88" s="157"/>
      <c r="C88" s="158"/>
      <c r="D88" s="159" t="s">
        <v>74</v>
      </c>
      <c r="E88" s="171" t="s">
        <v>712</v>
      </c>
      <c r="F88" s="171" t="s">
        <v>713</v>
      </c>
      <c r="G88" s="158"/>
      <c r="H88" s="158"/>
      <c r="I88" s="161"/>
      <c r="J88" s="172">
        <f>BK88</f>
        <v>0</v>
      </c>
      <c r="K88" s="158"/>
      <c r="L88" s="163"/>
      <c r="M88" s="164"/>
      <c r="N88" s="165"/>
      <c r="O88" s="165"/>
      <c r="P88" s="166">
        <f>SUM(P89:P97)</f>
        <v>0</v>
      </c>
      <c r="Q88" s="165"/>
      <c r="R88" s="166">
        <f>SUM(R89:R97)</f>
        <v>1.0500000000000002E-3</v>
      </c>
      <c r="S88" s="165"/>
      <c r="T88" s="167">
        <f>SUM(T89:T97)</f>
        <v>0</v>
      </c>
      <c r="AR88" s="168" t="s">
        <v>85</v>
      </c>
      <c r="AT88" s="169" t="s">
        <v>74</v>
      </c>
      <c r="AU88" s="169" t="s">
        <v>83</v>
      </c>
      <c r="AY88" s="168" t="s">
        <v>144</v>
      </c>
      <c r="BK88" s="170">
        <f>SUM(BK89:BK97)</f>
        <v>0</v>
      </c>
    </row>
    <row r="89" spans="1:65" s="2" customFormat="1" ht="24.2" customHeight="1">
      <c r="A89" s="34"/>
      <c r="B89" s="35"/>
      <c r="C89" s="173" t="s">
        <v>83</v>
      </c>
      <c r="D89" s="173" t="s">
        <v>147</v>
      </c>
      <c r="E89" s="174" t="s">
        <v>714</v>
      </c>
      <c r="F89" s="175" t="s">
        <v>715</v>
      </c>
      <c r="G89" s="176" t="s">
        <v>150</v>
      </c>
      <c r="H89" s="177">
        <v>7</v>
      </c>
      <c r="I89" s="178"/>
      <c r="J89" s="177">
        <f>ROUND((ROUND(I89,2))*(ROUND(H89,2)),2)</f>
        <v>0</v>
      </c>
      <c r="K89" s="175" t="s">
        <v>151</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271</v>
      </c>
      <c r="AT89" s="183" t="s">
        <v>147</v>
      </c>
      <c r="AU89" s="183" t="s">
        <v>85</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271</v>
      </c>
      <c r="BM89" s="183" t="s">
        <v>716</v>
      </c>
    </row>
    <row r="90" spans="1:65" s="2" customFormat="1">
      <c r="A90" s="34"/>
      <c r="B90" s="35"/>
      <c r="C90" s="36"/>
      <c r="D90" s="185" t="s">
        <v>154</v>
      </c>
      <c r="E90" s="36"/>
      <c r="F90" s="186" t="s">
        <v>717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154</v>
      </c>
      <c r="AU90" s="17" t="s">
        <v>85</v>
      </c>
    </row>
    <row r="91" spans="1:65" s="2" customFormat="1" ht="24.2" customHeight="1">
      <c r="A91" s="34"/>
      <c r="B91" s="35"/>
      <c r="C91" s="173" t="s">
        <v>85</v>
      </c>
      <c r="D91" s="173" t="s">
        <v>147</v>
      </c>
      <c r="E91" s="174" t="s">
        <v>718</v>
      </c>
      <c r="F91" s="175" t="s">
        <v>719</v>
      </c>
      <c r="G91" s="176" t="s">
        <v>150</v>
      </c>
      <c r="H91" s="177">
        <v>7</v>
      </c>
      <c r="I91" s="178"/>
      <c r="J91" s="177">
        <f>ROUND((ROUND(I91,2))*(ROUND(H91,2)),2)</f>
        <v>0</v>
      </c>
      <c r="K91" s="175" t="s">
        <v>151</v>
      </c>
      <c r="L91" s="39"/>
      <c r="M91" s="179" t="s">
        <v>18</v>
      </c>
      <c r="N91" s="180" t="s">
        <v>46</v>
      </c>
      <c r="O91" s="64"/>
      <c r="P91" s="181">
        <f>O91*H91</f>
        <v>0</v>
      </c>
      <c r="Q91" s="181">
        <v>6.0000000000000002E-5</v>
      </c>
      <c r="R91" s="181">
        <f>Q91*H91</f>
        <v>4.2000000000000002E-4</v>
      </c>
      <c r="S91" s="181">
        <v>0</v>
      </c>
      <c r="T91" s="182">
        <f>S91*H91</f>
        <v>0</v>
      </c>
      <c r="U91" s="34"/>
      <c r="V91" s="34"/>
      <c r="W91" s="34"/>
      <c r="X91" s="34"/>
      <c r="Y91" s="34"/>
      <c r="Z91" s="34"/>
      <c r="AA91" s="34"/>
      <c r="AB91" s="34"/>
      <c r="AC91" s="34"/>
      <c r="AD91" s="34"/>
      <c r="AE91" s="34"/>
      <c r="AR91" s="183" t="s">
        <v>271</v>
      </c>
      <c r="AT91" s="183" t="s">
        <v>147</v>
      </c>
      <c r="AU91" s="183" t="s">
        <v>85</v>
      </c>
      <c r="AY91" s="17" t="s">
        <v>144</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271</v>
      </c>
      <c r="BM91" s="183" t="s">
        <v>720</v>
      </c>
    </row>
    <row r="92" spans="1:65" s="2" customFormat="1">
      <c r="A92" s="34"/>
      <c r="B92" s="35"/>
      <c r="C92" s="36"/>
      <c r="D92" s="185" t="s">
        <v>154</v>
      </c>
      <c r="E92" s="36"/>
      <c r="F92" s="186" t="s">
        <v>721</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154</v>
      </c>
      <c r="AU92" s="17" t="s">
        <v>85</v>
      </c>
    </row>
    <row r="93" spans="1:65" s="2" customFormat="1" ht="16.5" customHeight="1">
      <c r="A93" s="34"/>
      <c r="B93" s="35"/>
      <c r="C93" s="224" t="s">
        <v>145</v>
      </c>
      <c r="D93" s="224" t="s">
        <v>266</v>
      </c>
      <c r="E93" s="225" t="s">
        <v>722</v>
      </c>
      <c r="F93" s="226" t="s">
        <v>723</v>
      </c>
      <c r="G93" s="227" t="s">
        <v>150</v>
      </c>
      <c r="H93" s="228">
        <v>7</v>
      </c>
      <c r="I93" s="229"/>
      <c r="J93" s="228">
        <f>ROUND((ROUND(I93,2))*(ROUND(H93,2)),2)</f>
        <v>0</v>
      </c>
      <c r="K93" s="226" t="s">
        <v>151</v>
      </c>
      <c r="L93" s="230"/>
      <c r="M93" s="231" t="s">
        <v>18</v>
      </c>
      <c r="N93" s="232" t="s">
        <v>46</v>
      </c>
      <c r="O93" s="64"/>
      <c r="P93" s="181">
        <f>O93*H93</f>
        <v>0</v>
      </c>
      <c r="Q93" s="181">
        <v>9.0000000000000006E-5</v>
      </c>
      <c r="R93" s="181">
        <f>Q93*H93</f>
        <v>6.3000000000000003E-4</v>
      </c>
      <c r="S93" s="181">
        <v>0</v>
      </c>
      <c r="T93" s="182">
        <f>S93*H93</f>
        <v>0</v>
      </c>
      <c r="U93" s="34"/>
      <c r="V93" s="34"/>
      <c r="W93" s="34"/>
      <c r="X93" s="34"/>
      <c r="Y93" s="34"/>
      <c r="Z93" s="34"/>
      <c r="AA93" s="34"/>
      <c r="AB93" s="34"/>
      <c r="AC93" s="34"/>
      <c r="AD93" s="34"/>
      <c r="AE93" s="34"/>
      <c r="AR93" s="183" t="s">
        <v>369</v>
      </c>
      <c r="AT93" s="183" t="s">
        <v>266</v>
      </c>
      <c r="AU93" s="183" t="s">
        <v>85</v>
      </c>
      <c r="AY93" s="17" t="s">
        <v>144</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271</v>
      </c>
      <c r="BM93" s="183" t="s">
        <v>724</v>
      </c>
    </row>
    <row r="94" spans="1:65" s="2" customFormat="1" ht="49.15" customHeight="1">
      <c r="A94" s="34"/>
      <c r="B94" s="35"/>
      <c r="C94" s="173" t="s">
        <v>152</v>
      </c>
      <c r="D94" s="173" t="s">
        <v>147</v>
      </c>
      <c r="E94" s="174" t="s">
        <v>725</v>
      </c>
      <c r="F94" s="175" t="s">
        <v>726</v>
      </c>
      <c r="G94" s="176" t="s">
        <v>361</v>
      </c>
      <c r="H94" s="177">
        <v>0</v>
      </c>
      <c r="I94" s="178"/>
      <c r="J94" s="177">
        <f>ROUND((ROUND(I94,2))*(ROUND(H94,2)),2)</f>
        <v>0</v>
      </c>
      <c r="K94" s="175" t="s">
        <v>151</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271</v>
      </c>
      <c r="AT94" s="183" t="s">
        <v>147</v>
      </c>
      <c r="AU94" s="183" t="s">
        <v>85</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271</v>
      </c>
      <c r="BM94" s="183" t="s">
        <v>727</v>
      </c>
    </row>
    <row r="95" spans="1:65" s="2" customFormat="1">
      <c r="A95" s="34"/>
      <c r="B95" s="35"/>
      <c r="C95" s="36"/>
      <c r="D95" s="185" t="s">
        <v>154</v>
      </c>
      <c r="E95" s="36"/>
      <c r="F95" s="186" t="s">
        <v>728</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154</v>
      </c>
      <c r="AU95" s="17" t="s">
        <v>85</v>
      </c>
    </row>
    <row r="96" spans="1:65" s="2" customFormat="1" ht="49.15" customHeight="1">
      <c r="A96" s="34"/>
      <c r="B96" s="35"/>
      <c r="C96" s="173" t="s">
        <v>193</v>
      </c>
      <c r="D96" s="173" t="s">
        <v>147</v>
      </c>
      <c r="E96" s="174" t="s">
        <v>729</v>
      </c>
      <c r="F96" s="175" t="s">
        <v>730</v>
      </c>
      <c r="G96" s="176" t="s">
        <v>361</v>
      </c>
      <c r="H96" s="177">
        <v>0</v>
      </c>
      <c r="I96" s="178"/>
      <c r="J96" s="177">
        <f>ROUND((ROUND(I96,2))*(ROUND(H96,2)),2)</f>
        <v>0</v>
      </c>
      <c r="K96" s="175" t="s">
        <v>151</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271</v>
      </c>
      <c r="AT96" s="183" t="s">
        <v>147</v>
      </c>
      <c r="AU96" s="183" t="s">
        <v>85</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271</v>
      </c>
      <c r="BM96" s="183" t="s">
        <v>731</v>
      </c>
    </row>
    <row r="97" spans="1:65" s="2" customFormat="1">
      <c r="A97" s="34"/>
      <c r="B97" s="35"/>
      <c r="C97" s="36"/>
      <c r="D97" s="185" t="s">
        <v>154</v>
      </c>
      <c r="E97" s="36"/>
      <c r="F97" s="186" t="s">
        <v>732</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154</v>
      </c>
      <c r="AU97" s="17" t="s">
        <v>85</v>
      </c>
    </row>
    <row r="98" spans="1:65" s="12" customFormat="1" ht="22.9" customHeight="1">
      <c r="B98" s="157"/>
      <c r="C98" s="158"/>
      <c r="D98" s="159" t="s">
        <v>74</v>
      </c>
      <c r="E98" s="171" t="s">
        <v>733</v>
      </c>
      <c r="F98" s="171" t="s">
        <v>734</v>
      </c>
      <c r="G98" s="158"/>
      <c r="H98" s="158"/>
      <c r="I98" s="161"/>
      <c r="J98" s="172">
        <f>BK98</f>
        <v>0</v>
      </c>
      <c r="K98" s="158"/>
      <c r="L98" s="163"/>
      <c r="M98" s="164"/>
      <c r="N98" s="165"/>
      <c r="O98" s="165"/>
      <c r="P98" s="166">
        <f>SUM(P99:P117)</f>
        <v>0</v>
      </c>
      <c r="Q98" s="165"/>
      <c r="R98" s="166">
        <f>SUM(R99:R117)</f>
        <v>0.26047999999999999</v>
      </c>
      <c r="S98" s="165"/>
      <c r="T98" s="167">
        <f>SUM(T99:T117)</f>
        <v>0</v>
      </c>
      <c r="AR98" s="168" t="s">
        <v>85</v>
      </c>
      <c r="AT98" s="169" t="s">
        <v>74</v>
      </c>
      <c r="AU98" s="169" t="s">
        <v>83</v>
      </c>
      <c r="AY98" s="168" t="s">
        <v>144</v>
      </c>
      <c r="BK98" s="170">
        <f>SUM(BK99:BK117)</f>
        <v>0</v>
      </c>
    </row>
    <row r="99" spans="1:65" s="2" customFormat="1" ht="24.2" customHeight="1">
      <c r="A99" s="34"/>
      <c r="B99" s="35"/>
      <c r="C99" s="173" t="s">
        <v>177</v>
      </c>
      <c r="D99" s="173" t="s">
        <v>147</v>
      </c>
      <c r="E99" s="174" t="s">
        <v>735</v>
      </c>
      <c r="F99" s="175" t="s">
        <v>736</v>
      </c>
      <c r="G99" s="176" t="s">
        <v>150</v>
      </c>
      <c r="H99" s="177">
        <v>5</v>
      </c>
      <c r="I99" s="178"/>
      <c r="J99" s="177">
        <f>ROUND((ROUND(I99,2))*(ROUND(H99,2)),2)</f>
        <v>0</v>
      </c>
      <c r="K99" s="175" t="s">
        <v>275</v>
      </c>
      <c r="L99" s="39"/>
      <c r="M99" s="179" t="s">
        <v>18</v>
      </c>
      <c r="N99" s="180" t="s">
        <v>46</v>
      </c>
      <c r="O99" s="64"/>
      <c r="P99" s="181">
        <f>O99*H99</f>
        <v>0</v>
      </c>
      <c r="Q99" s="181">
        <v>1.6800000000000001E-3</v>
      </c>
      <c r="R99" s="181">
        <f>Q99*H99</f>
        <v>8.4000000000000012E-3</v>
      </c>
      <c r="S99" s="181">
        <v>0</v>
      </c>
      <c r="T99" s="182">
        <f>S99*H99</f>
        <v>0</v>
      </c>
      <c r="U99" s="34"/>
      <c r="V99" s="34"/>
      <c r="W99" s="34"/>
      <c r="X99" s="34"/>
      <c r="Y99" s="34"/>
      <c r="Z99" s="34"/>
      <c r="AA99" s="34"/>
      <c r="AB99" s="34"/>
      <c r="AC99" s="34"/>
      <c r="AD99" s="34"/>
      <c r="AE99" s="34"/>
      <c r="AR99" s="183" t="s">
        <v>271</v>
      </c>
      <c r="AT99" s="183" t="s">
        <v>147</v>
      </c>
      <c r="AU99" s="183" t="s">
        <v>85</v>
      </c>
      <c r="AY99" s="17" t="s">
        <v>144</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271</v>
      </c>
      <c r="BM99" s="183" t="s">
        <v>737</v>
      </c>
    </row>
    <row r="100" spans="1:65" s="2" customFormat="1" ht="24.2" customHeight="1">
      <c r="A100" s="34"/>
      <c r="B100" s="35"/>
      <c r="C100" s="173" t="s">
        <v>203</v>
      </c>
      <c r="D100" s="173" t="s">
        <v>147</v>
      </c>
      <c r="E100" s="174" t="s">
        <v>738</v>
      </c>
      <c r="F100" s="175" t="s">
        <v>739</v>
      </c>
      <c r="G100" s="176" t="s">
        <v>150</v>
      </c>
      <c r="H100" s="177">
        <v>5</v>
      </c>
      <c r="I100" s="178"/>
      <c r="J100" s="177">
        <f>ROUND((ROUND(I100,2))*(ROUND(H100,2)),2)</f>
        <v>0</v>
      </c>
      <c r="K100" s="175" t="s">
        <v>151</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271</v>
      </c>
      <c r="AT100" s="183" t="s">
        <v>147</v>
      </c>
      <c r="AU100" s="183" t="s">
        <v>85</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271</v>
      </c>
      <c r="BM100" s="183" t="s">
        <v>740</v>
      </c>
    </row>
    <row r="101" spans="1:65" s="2" customFormat="1">
      <c r="A101" s="34"/>
      <c r="B101" s="35"/>
      <c r="C101" s="36"/>
      <c r="D101" s="185" t="s">
        <v>154</v>
      </c>
      <c r="E101" s="36"/>
      <c r="F101" s="186" t="s">
        <v>741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154</v>
      </c>
      <c r="AU101" s="17" t="s">
        <v>85</v>
      </c>
    </row>
    <row r="102" spans="1:65" s="2" customFormat="1" ht="33" customHeight="1">
      <c r="A102" s="34"/>
      <c r="B102" s="35"/>
      <c r="C102" s="173" t="s">
        <v>208</v>
      </c>
      <c r="D102" s="173" t="s">
        <v>147</v>
      </c>
      <c r="E102" s="174" t="s">
        <v>742</v>
      </c>
      <c r="F102" s="175" t="s">
        <v>743</v>
      </c>
      <c r="G102" s="176" t="s">
        <v>274</v>
      </c>
      <c r="H102" s="177">
        <v>160</v>
      </c>
      <c r="I102" s="178"/>
      <c r="J102" s="177">
        <f>ROUND((ROUND(I102,2))*(ROUND(H102,2)),2)</f>
        <v>0</v>
      </c>
      <c r="K102" s="175" t="s">
        <v>151</v>
      </c>
      <c r="L102" s="39"/>
      <c r="M102" s="179" t="s">
        <v>18</v>
      </c>
      <c r="N102" s="180" t="s">
        <v>46</v>
      </c>
      <c r="O102" s="64"/>
      <c r="P102" s="181">
        <f>O102*H102</f>
        <v>0</v>
      </c>
      <c r="Q102" s="181">
        <v>5.9999999999999995E-4</v>
      </c>
      <c r="R102" s="181">
        <f>Q102*H102</f>
        <v>9.5999999999999988E-2</v>
      </c>
      <c r="S102" s="181">
        <v>0</v>
      </c>
      <c r="T102" s="182">
        <f>S102*H102</f>
        <v>0</v>
      </c>
      <c r="U102" s="34"/>
      <c r="V102" s="34"/>
      <c r="W102" s="34"/>
      <c r="X102" s="34"/>
      <c r="Y102" s="34"/>
      <c r="Z102" s="34"/>
      <c r="AA102" s="34"/>
      <c r="AB102" s="34"/>
      <c r="AC102" s="34"/>
      <c r="AD102" s="34"/>
      <c r="AE102" s="34"/>
      <c r="AR102" s="183" t="s">
        <v>271</v>
      </c>
      <c r="AT102" s="183" t="s">
        <v>147</v>
      </c>
      <c r="AU102" s="183" t="s">
        <v>85</v>
      </c>
      <c r="AY102" s="17" t="s">
        <v>144</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271</v>
      </c>
      <c r="BM102" s="183" t="s">
        <v>744</v>
      </c>
    </row>
    <row r="103" spans="1:65" s="2" customFormat="1">
      <c r="A103" s="34"/>
      <c r="B103" s="35"/>
      <c r="C103" s="36"/>
      <c r="D103" s="185" t="s">
        <v>154</v>
      </c>
      <c r="E103" s="36"/>
      <c r="F103" s="186" t="s">
        <v>745</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85</v>
      </c>
    </row>
    <row r="104" spans="1:65" s="2" customFormat="1" ht="19.5">
      <c r="A104" s="34"/>
      <c r="B104" s="35"/>
      <c r="C104" s="36"/>
      <c r="D104" s="192" t="s">
        <v>507</v>
      </c>
      <c r="E104" s="36"/>
      <c r="F104" s="233" t="s">
        <v>746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507</v>
      </c>
      <c r="AU104" s="17" t="s">
        <v>85</v>
      </c>
    </row>
    <row r="105" spans="1:65" s="2" customFormat="1" ht="33" customHeight="1">
      <c r="A105" s="34"/>
      <c r="B105" s="35"/>
      <c r="C105" s="173" t="s">
        <v>216</v>
      </c>
      <c r="D105" s="173" t="s">
        <v>147</v>
      </c>
      <c r="E105" s="174" t="s">
        <v>747</v>
      </c>
      <c r="F105" s="175" t="s">
        <v>748</v>
      </c>
      <c r="G105" s="176" t="s">
        <v>274</v>
      </c>
      <c r="H105" s="177">
        <v>52</v>
      </c>
      <c r="I105" s="178"/>
      <c r="J105" s="177">
        <f>ROUND((ROUND(I105,2))*(ROUND(H105,2)),2)</f>
        <v>0</v>
      </c>
      <c r="K105" s="175" t="s">
        <v>151</v>
      </c>
      <c r="L105" s="39"/>
      <c r="M105" s="179" t="s">
        <v>18</v>
      </c>
      <c r="N105" s="180" t="s">
        <v>46</v>
      </c>
      <c r="O105" s="64"/>
      <c r="P105" s="181">
        <f>O105*H105</f>
        <v>0</v>
      </c>
      <c r="Q105" s="181">
        <v>1.33E-3</v>
      </c>
      <c r="R105" s="181">
        <f>Q105*H105</f>
        <v>6.9159999999999999E-2</v>
      </c>
      <c r="S105" s="181">
        <v>0</v>
      </c>
      <c r="T105" s="182">
        <f>S105*H105</f>
        <v>0</v>
      </c>
      <c r="U105" s="34"/>
      <c r="V105" s="34"/>
      <c r="W105" s="34"/>
      <c r="X105" s="34"/>
      <c r="Y105" s="34"/>
      <c r="Z105" s="34"/>
      <c r="AA105" s="34"/>
      <c r="AB105" s="34"/>
      <c r="AC105" s="34"/>
      <c r="AD105" s="34"/>
      <c r="AE105" s="34"/>
      <c r="AR105" s="183" t="s">
        <v>271</v>
      </c>
      <c r="AT105" s="183" t="s">
        <v>147</v>
      </c>
      <c r="AU105" s="183" t="s">
        <v>85</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271</v>
      </c>
      <c r="BM105" s="183" t="s">
        <v>749</v>
      </c>
    </row>
    <row r="106" spans="1:65" s="2" customFormat="1">
      <c r="A106" s="34"/>
      <c r="B106" s="35"/>
      <c r="C106" s="36"/>
      <c r="D106" s="185" t="s">
        <v>154</v>
      </c>
      <c r="E106" s="36"/>
      <c r="F106" s="186" t="s">
        <v>750</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85</v>
      </c>
    </row>
    <row r="107" spans="1:65" s="2" customFormat="1" ht="19.5">
      <c r="A107" s="34"/>
      <c r="B107" s="35"/>
      <c r="C107" s="36"/>
      <c r="D107" s="192" t="s">
        <v>507</v>
      </c>
      <c r="E107" s="36"/>
      <c r="F107" s="233" t="s">
        <v>746</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507</v>
      </c>
      <c r="AU107" s="17" t="s">
        <v>85</v>
      </c>
    </row>
    <row r="108" spans="1:65" s="2" customFormat="1" ht="24.2" customHeight="1">
      <c r="A108" s="34"/>
      <c r="B108" s="35"/>
      <c r="C108" s="173" t="s">
        <v>226</v>
      </c>
      <c r="D108" s="173" t="s">
        <v>147</v>
      </c>
      <c r="E108" s="174" t="s">
        <v>751</v>
      </c>
      <c r="F108" s="175" t="s">
        <v>752</v>
      </c>
      <c r="G108" s="176" t="s">
        <v>150</v>
      </c>
      <c r="H108" s="177">
        <v>5</v>
      </c>
      <c r="I108" s="178"/>
      <c r="J108" s="177">
        <f>ROUND((ROUND(I108,2))*(ROUND(H108,2)),2)</f>
        <v>0</v>
      </c>
      <c r="K108" s="175" t="s">
        <v>151</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271</v>
      </c>
      <c r="AT108" s="183" t="s">
        <v>147</v>
      </c>
      <c r="AU108" s="183" t="s">
        <v>85</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271</v>
      </c>
      <c r="BM108" s="183" t="s">
        <v>753</v>
      </c>
    </row>
    <row r="109" spans="1:65" s="2" customFormat="1">
      <c r="A109" s="34"/>
      <c r="B109" s="35"/>
      <c r="C109" s="36"/>
      <c r="D109" s="185" t="s">
        <v>154</v>
      </c>
      <c r="E109" s="36"/>
      <c r="F109" s="186" t="s">
        <v>754</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154</v>
      </c>
      <c r="AU109" s="17" t="s">
        <v>85</v>
      </c>
    </row>
    <row r="110" spans="1:65" s="2" customFormat="1" ht="37.9" customHeight="1">
      <c r="A110" s="34"/>
      <c r="B110" s="35"/>
      <c r="C110" s="173" t="s">
        <v>231</v>
      </c>
      <c r="D110" s="173" t="s">
        <v>147</v>
      </c>
      <c r="E110" s="174" t="s">
        <v>755</v>
      </c>
      <c r="F110" s="175" t="s">
        <v>756</v>
      </c>
      <c r="G110" s="176" t="s">
        <v>274</v>
      </c>
      <c r="H110" s="177">
        <v>212</v>
      </c>
      <c r="I110" s="178"/>
      <c r="J110" s="177">
        <f>ROUND((ROUND(I110,2))*(ROUND(H110,2)),2)</f>
        <v>0</v>
      </c>
      <c r="K110" s="175" t="s">
        <v>151</v>
      </c>
      <c r="L110" s="39"/>
      <c r="M110" s="179" t="s">
        <v>18</v>
      </c>
      <c r="N110" s="180" t="s">
        <v>46</v>
      </c>
      <c r="O110" s="64"/>
      <c r="P110" s="181">
        <f>O110*H110</f>
        <v>0</v>
      </c>
      <c r="Q110" s="181">
        <v>4.0000000000000002E-4</v>
      </c>
      <c r="R110" s="181">
        <f>Q110*H110</f>
        <v>8.48E-2</v>
      </c>
      <c r="S110" s="181">
        <v>0</v>
      </c>
      <c r="T110" s="182">
        <f>S110*H110</f>
        <v>0</v>
      </c>
      <c r="U110" s="34"/>
      <c r="V110" s="34"/>
      <c r="W110" s="34"/>
      <c r="X110" s="34"/>
      <c r="Y110" s="34"/>
      <c r="Z110" s="34"/>
      <c r="AA110" s="34"/>
      <c r="AB110" s="34"/>
      <c r="AC110" s="34"/>
      <c r="AD110" s="34"/>
      <c r="AE110" s="34"/>
      <c r="AR110" s="183" t="s">
        <v>271</v>
      </c>
      <c r="AT110" s="183" t="s">
        <v>147</v>
      </c>
      <c r="AU110" s="183" t="s">
        <v>85</v>
      </c>
      <c r="AY110" s="17" t="s">
        <v>144</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271</v>
      </c>
      <c r="BM110" s="183" t="s">
        <v>757</v>
      </c>
    </row>
    <row r="111" spans="1:65" s="2" customFormat="1">
      <c r="A111" s="34"/>
      <c r="B111" s="35"/>
      <c r="C111" s="36"/>
      <c r="D111" s="185" t="s">
        <v>154</v>
      </c>
      <c r="E111" s="36"/>
      <c r="F111" s="186" t="s">
        <v>758</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154</v>
      </c>
      <c r="AU111" s="17" t="s">
        <v>85</v>
      </c>
    </row>
    <row r="112" spans="1:65" s="2" customFormat="1" ht="33" customHeight="1">
      <c r="A112" s="34"/>
      <c r="B112" s="35"/>
      <c r="C112" s="173" t="s">
        <v>239</v>
      </c>
      <c r="D112" s="173" t="s">
        <v>147</v>
      </c>
      <c r="E112" s="174" t="s">
        <v>759</v>
      </c>
      <c r="F112" s="175" t="s">
        <v>760</v>
      </c>
      <c r="G112" s="176" t="s">
        <v>274</v>
      </c>
      <c r="H112" s="177">
        <v>212</v>
      </c>
      <c r="I112" s="178"/>
      <c r="J112" s="177">
        <f>ROUND((ROUND(I112,2))*(ROUND(H112,2)),2)</f>
        <v>0</v>
      </c>
      <c r="K112" s="175" t="s">
        <v>151</v>
      </c>
      <c r="L112" s="39"/>
      <c r="M112" s="179" t="s">
        <v>18</v>
      </c>
      <c r="N112" s="180" t="s">
        <v>46</v>
      </c>
      <c r="O112" s="64"/>
      <c r="P112" s="181">
        <f>O112*H112</f>
        <v>0</v>
      </c>
      <c r="Q112" s="181">
        <v>1.0000000000000001E-5</v>
      </c>
      <c r="R112" s="181">
        <f>Q112*H112</f>
        <v>2.1200000000000004E-3</v>
      </c>
      <c r="S112" s="181">
        <v>0</v>
      </c>
      <c r="T112" s="182">
        <f>S112*H112</f>
        <v>0</v>
      </c>
      <c r="U112" s="34"/>
      <c r="V112" s="34"/>
      <c r="W112" s="34"/>
      <c r="X112" s="34"/>
      <c r="Y112" s="34"/>
      <c r="Z112" s="34"/>
      <c r="AA112" s="34"/>
      <c r="AB112" s="34"/>
      <c r="AC112" s="34"/>
      <c r="AD112" s="34"/>
      <c r="AE112" s="34"/>
      <c r="AR112" s="183" t="s">
        <v>271</v>
      </c>
      <c r="AT112" s="183" t="s">
        <v>147</v>
      </c>
      <c r="AU112" s="183" t="s">
        <v>85</v>
      </c>
      <c r="AY112" s="17" t="s">
        <v>144</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271</v>
      </c>
      <c r="BM112" s="183" t="s">
        <v>761</v>
      </c>
    </row>
    <row r="113" spans="1:65" s="2" customFormat="1">
      <c r="A113" s="34"/>
      <c r="B113" s="35"/>
      <c r="C113" s="36"/>
      <c r="D113" s="185" t="s">
        <v>154</v>
      </c>
      <c r="E113" s="36"/>
      <c r="F113" s="186" t="s">
        <v>762</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154</v>
      </c>
      <c r="AU113" s="17" t="s">
        <v>85</v>
      </c>
    </row>
    <row r="114" spans="1:65" s="2" customFormat="1" ht="44.25" customHeight="1">
      <c r="A114" s="34"/>
      <c r="B114" s="35"/>
      <c r="C114" s="173" t="s">
        <v>245</v>
      </c>
      <c r="D114" s="173" t="s">
        <v>147</v>
      </c>
      <c r="E114" s="174" t="s">
        <v>763</v>
      </c>
      <c r="F114" s="175" t="s">
        <v>764</v>
      </c>
      <c r="G114" s="176" t="s">
        <v>361</v>
      </c>
      <c r="H114" s="177">
        <v>0.26</v>
      </c>
      <c r="I114" s="178"/>
      <c r="J114" s="177">
        <f>ROUND((ROUND(I114,2))*(ROUND(H114,2)),2)</f>
        <v>0</v>
      </c>
      <c r="K114" s="175" t="s">
        <v>151</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271</v>
      </c>
      <c r="AT114" s="183" t="s">
        <v>147</v>
      </c>
      <c r="AU114" s="183" t="s">
        <v>85</v>
      </c>
      <c r="AY114" s="17" t="s">
        <v>144</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271</v>
      </c>
      <c r="BM114" s="183" t="s">
        <v>765</v>
      </c>
    </row>
    <row r="115" spans="1:65" s="2" customFormat="1">
      <c r="A115" s="34"/>
      <c r="B115" s="35"/>
      <c r="C115" s="36"/>
      <c r="D115" s="185" t="s">
        <v>154</v>
      </c>
      <c r="E115" s="36"/>
      <c r="F115" s="186" t="s">
        <v>766</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154</v>
      </c>
      <c r="AU115" s="17" t="s">
        <v>85</v>
      </c>
    </row>
    <row r="116" spans="1:65" s="2" customFormat="1" ht="49.15" customHeight="1">
      <c r="A116" s="34"/>
      <c r="B116" s="35"/>
      <c r="C116" s="173" t="s">
        <v>258</v>
      </c>
      <c r="D116" s="173" t="s">
        <v>147</v>
      </c>
      <c r="E116" s="174" t="s">
        <v>767</v>
      </c>
      <c r="F116" s="175" t="s">
        <v>768</v>
      </c>
      <c r="G116" s="176" t="s">
        <v>361</v>
      </c>
      <c r="H116" s="177">
        <v>0.26</v>
      </c>
      <c r="I116" s="178"/>
      <c r="J116" s="177">
        <f>ROUND((ROUND(I116,2))*(ROUND(H116,2)),2)</f>
        <v>0</v>
      </c>
      <c r="K116" s="175" t="s">
        <v>151</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271</v>
      </c>
      <c r="AT116" s="183" t="s">
        <v>147</v>
      </c>
      <c r="AU116" s="183" t="s">
        <v>85</v>
      </c>
      <c r="AY116" s="17" t="s">
        <v>144</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271</v>
      </c>
      <c r="BM116" s="183" t="s">
        <v>769</v>
      </c>
    </row>
    <row r="117" spans="1:65" s="2" customFormat="1">
      <c r="A117" s="34"/>
      <c r="B117" s="35"/>
      <c r="C117" s="36"/>
      <c r="D117" s="185" t="s">
        <v>154</v>
      </c>
      <c r="E117" s="36"/>
      <c r="F117" s="186" t="s">
        <v>770</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154</v>
      </c>
      <c r="AU117" s="17" t="s">
        <v>85</v>
      </c>
    </row>
    <row r="118" spans="1:65" s="12" customFormat="1" ht="25.9" customHeight="1">
      <c r="B118" s="157"/>
      <c r="C118" s="158"/>
      <c r="D118" s="159" t="s">
        <v>74</v>
      </c>
      <c r="E118" s="160" t="s">
        <v>771</v>
      </c>
      <c r="F118" s="160" t="s">
        <v>772</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152</v>
      </c>
      <c r="AT118" s="169" t="s">
        <v>74</v>
      </c>
      <c r="AU118" s="169" t="s">
        <v>75</v>
      </c>
      <c r="AY118" s="168" t="s">
        <v>144</v>
      </c>
      <c r="BK118" s="170">
        <f>SUM(BK119:BK120)</f>
        <v>0</v>
      </c>
    </row>
    <row r="119" spans="1:65" s="2" customFormat="1" ht="37.9" customHeight="1">
      <c r="A119" s="34"/>
      <c r="B119" s="35"/>
      <c r="C119" s="173" t="s">
        <v>8</v>
      </c>
      <c r="D119" s="173" t="s">
        <v>147</v>
      </c>
      <c r="E119" s="174" t="s">
        <v>773</v>
      </c>
      <c r="F119" s="175" t="s">
        <v>774</v>
      </c>
      <c r="G119" s="176" t="s">
        <v>775</v>
      </c>
      <c r="H119" s="177">
        <v>24</v>
      </c>
      <c r="I119" s="178"/>
      <c r="J119" s="177">
        <f>ROUND((ROUND(I119,2))*(ROUND(H119,2)),2)</f>
        <v>0</v>
      </c>
      <c r="K119" s="175" t="s">
        <v>151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776</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776</v>
      </c>
      <c r="BM119" s="183" t="s">
        <v>777</v>
      </c>
    </row>
    <row r="120" spans="1:65" s="2" customFormat="1">
      <c r="A120" s="34"/>
      <c r="B120" s="35"/>
      <c r="C120" s="36"/>
      <c r="D120" s="185" t="s">
        <v>154</v>
      </c>
      <c r="E120" s="36"/>
      <c r="F120" s="186" t="s">
        <v>778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83</v>
      </c>
    </row>
    <row r="121" spans="1:65" s="12" customFormat="1" ht="25.9" customHeight="1">
      <c r="B121" s="157"/>
      <c r="C121" s="158"/>
      <c r="D121" s="159" t="s">
        <v>74</v>
      </c>
      <c r="E121" s="160" t="s">
        <v>645</v>
      </c>
      <c r="F121" s="160" t="s">
        <v>646</v>
      </c>
      <c r="G121" s="158"/>
      <c r="H121" s="158"/>
      <c r="I121" s="161"/>
      <c r="J121" s="162">
        <f>BK121</f>
        <v>0</v>
      </c>
      <c r="K121" s="158"/>
      <c r="L121" s="163"/>
      <c r="M121" s="164"/>
      <c r="N121" s="165"/>
      <c r="O121" s="165"/>
      <c r="P121" s="166">
        <f>P122+P125</f>
        <v>0</v>
      </c>
      <c r="Q121" s="165"/>
      <c r="R121" s="166">
        <f>R122+R125</f>
        <v>0</v>
      </c>
      <c r="S121" s="165"/>
      <c r="T121" s="167">
        <f>T122+T125</f>
        <v>0</v>
      </c>
      <c r="AR121" s="168" t="s">
        <v>193</v>
      </c>
      <c r="AT121" s="169" t="s">
        <v>74</v>
      </c>
      <c r="AU121" s="169" t="s">
        <v>75</v>
      </c>
      <c r="AY121" s="168" t="s">
        <v>144</v>
      </c>
      <c r="BK121" s="170">
        <f>BK122+BK125</f>
        <v>0</v>
      </c>
    </row>
    <row r="122" spans="1:65" s="12" customFormat="1" ht="22.9" customHeight="1">
      <c r="B122" s="157"/>
      <c r="C122" s="158"/>
      <c r="D122" s="159" t="s">
        <v>74</v>
      </c>
      <c r="E122" s="171" t="s">
        <v>647</v>
      </c>
      <c r="F122" s="171" t="s">
        <v>648</v>
      </c>
      <c r="G122" s="158"/>
      <c r="H122" s="158"/>
      <c r="I122" s="161"/>
      <c r="J122" s="172">
        <f>BK122</f>
        <v>0</v>
      </c>
      <c r="K122" s="158"/>
      <c r="L122" s="163"/>
      <c r="M122" s="164"/>
      <c r="N122" s="165"/>
      <c r="O122" s="165"/>
      <c r="P122" s="166">
        <f>SUM(P123:P124)</f>
        <v>0</v>
      </c>
      <c r="Q122" s="165"/>
      <c r="R122" s="166">
        <f>SUM(R123:R124)</f>
        <v>0</v>
      </c>
      <c r="S122" s="165"/>
      <c r="T122" s="167">
        <f>SUM(T123:T124)</f>
        <v>0</v>
      </c>
      <c r="AR122" s="168" t="s">
        <v>193</v>
      </c>
      <c r="AT122" s="169" t="s">
        <v>74</v>
      </c>
      <c r="AU122" s="169" t="s">
        <v>83</v>
      </c>
      <c r="AY122" s="168" t="s">
        <v>144</v>
      </c>
      <c r="BK122" s="170">
        <f>SUM(BK123:BK124)</f>
        <v>0</v>
      </c>
    </row>
    <row r="123" spans="1:65" s="2" customFormat="1" ht="21.75" customHeight="1">
      <c r="A123" s="34"/>
      <c r="B123" s="35"/>
      <c r="C123" s="173" t="s">
        <v>271</v>
      </c>
      <c r="D123" s="173" t="s">
        <v>147</v>
      </c>
      <c r="E123" s="174" t="s">
        <v>650</v>
      </c>
      <c r="F123" s="175" t="s">
        <v>779</v>
      </c>
      <c r="G123" s="176" t="s">
        <v>292</v>
      </c>
      <c r="H123" s="177">
        <v>1</v>
      </c>
      <c r="I123" s="178"/>
      <c r="J123" s="177">
        <f>ROUND((ROUND(I123,2))*(ROUND(H123,2)),2)</f>
        <v>0</v>
      </c>
      <c r="K123" s="175" t="s">
        <v>151</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652</v>
      </c>
      <c r="AT123" s="183" t="s">
        <v>147</v>
      </c>
      <c r="AU123" s="183" t="s">
        <v>85</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652</v>
      </c>
      <c r="BM123" s="183" t="s">
        <v>780</v>
      </c>
    </row>
    <row r="124" spans="1:65" s="2" customFormat="1">
      <c r="A124" s="34"/>
      <c r="B124" s="35"/>
      <c r="C124" s="36"/>
      <c r="D124" s="185" t="s">
        <v>154</v>
      </c>
      <c r="E124" s="36"/>
      <c r="F124" s="186" t="s">
        <v>654</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154</v>
      </c>
      <c r="AU124" s="17" t="s">
        <v>85</v>
      </c>
    </row>
    <row r="125" spans="1:65" s="12" customFormat="1" ht="22.9" customHeight="1">
      <c r="B125" s="157"/>
      <c r="C125" s="158"/>
      <c r="D125" s="159" t="s">
        <v>74</v>
      </c>
      <c r="E125" s="171" t="s">
        <v>662</v>
      </c>
      <c r="F125" s="171" t="s">
        <v>663</v>
      </c>
      <c r="G125" s="158"/>
      <c r="H125" s="158"/>
      <c r="I125" s="161"/>
      <c r="J125" s="172">
        <f>BK125</f>
        <v>0</v>
      </c>
      <c r="K125" s="158"/>
      <c r="L125" s="163"/>
      <c r="M125" s="164"/>
      <c r="N125" s="165"/>
      <c r="O125" s="165"/>
      <c r="P125" s="166">
        <f>SUM(P126:P127)</f>
        <v>0</v>
      </c>
      <c r="Q125" s="165"/>
      <c r="R125" s="166">
        <f>SUM(R126:R127)</f>
        <v>0</v>
      </c>
      <c r="S125" s="165"/>
      <c r="T125" s="167">
        <f>SUM(T126:T127)</f>
        <v>0</v>
      </c>
      <c r="AR125" s="168" t="s">
        <v>193</v>
      </c>
      <c r="AT125" s="169" t="s">
        <v>74</v>
      </c>
      <c r="AU125" s="169" t="s">
        <v>83</v>
      </c>
      <c r="AY125" s="168" t="s">
        <v>144</v>
      </c>
      <c r="BK125" s="170">
        <f>SUM(BK126:BK127)</f>
        <v>0</v>
      </c>
    </row>
    <row r="126" spans="1:65" s="2" customFormat="1" ht="16.5" customHeight="1">
      <c r="A126" s="34"/>
      <c r="B126" s="35"/>
      <c r="C126" s="173" t="s">
        <v>277</v>
      </c>
      <c r="D126" s="173" t="s">
        <v>147</v>
      </c>
      <c r="E126" s="174" t="s">
        <v>781</v>
      </c>
      <c r="F126" s="175" t="s">
        <v>782</v>
      </c>
      <c r="G126" s="176" t="s">
        <v>292</v>
      </c>
      <c r="H126" s="177">
        <v>1</v>
      </c>
      <c r="I126" s="178"/>
      <c r="J126" s="177">
        <f>ROUND((ROUND(I126,2))*(ROUND(H126,2)),2)</f>
        <v>0</v>
      </c>
      <c r="K126" s="175" t="s">
        <v>151</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652</v>
      </c>
      <c r="AT126" s="183" t="s">
        <v>147</v>
      </c>
      <c r="AU126" s="183" t="s">
        <v>85</v>
      </c>
      <c r="AY126" s="17" t="s">
        <v>144</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652</v>
      </c>
      <c r="BM126" s="183" t="s">
        <v>783</v>
      </c>
    </row>
    <row r="127" spans="1:65" s="2" customFormat="1">
      <c r="A127" s="34"/>
      <c r="B127" s="35"/>
      <c r="C127" s="36"/>
      <c r="D127" s="185" t="s">
        <v>154</v>
      </c>
      <c r="E127" s="36"/>
      <c r="F127" s="186" t="s">
        <v>784</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154</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joskktiVhfLEtnucMZocq4iNKRAIUjCN2Mv8vyt8c5zSdEmI1rle0NMMmAHjNeW5NP9ZYLzqNX0KEgRQ3W1nQ==" saltValue="JTHyWbYWR3CZPQJOy28ZcA=="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785</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786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ROUND((SUM(BE90:BE195)),  2)</f>
        <v>0</v>
      </c>
      <c r="G33" s="34"/>
      <c r="H33" s="34"/>
      <c r="I33" s="118">
        <v>0.21</v>
      </c>
      <c r="J33" s="117">
        <f>ROUND(((SUM(BE90:BE195))*I33),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ROUND((SUM(BF90:BF195)),  2)</f>
        <v>0</v>
      </c>
      <c r="G34" s="34"/>
      <c r="H34" s="34"/>
      <c r="I34" s="118">
        <v>0.15</v>
      </c>
      <c r="J34" s="117">
        <f>ROUND(((SUM(BF90:BF195))*I34),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ROUND((SUM(BG90:BG195)),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ROUND((SUM(BH90:BH195)),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ROUND((SUM(BI90:BI195)),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D1.4.2 - Chlazení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787</v>
      </c>
      <c r="E60" s="137"/>
      <c r="F60" s="137"/>
      <c r="G60" s="137"/>
      <c r="H60" s="137"/>
      <c r="I60" s="137"/>
      <c r="J60" s="138">
        <f>J91</f>
        <v>0</v>
      </c>
      <c r="K60" s="135"/>
      <c r="L60" s="139"/>
    </row>
    <row r="61" spans="1:47" s="9" customFormat="1" ht="24.95" customHeight="1">
      <c r="B61" s="134"/>
      <c r="C61" s="135"/>
      <c r="D61" s="136" t="s">
        <v>788</v>
      </c>
      <c r="E61" s="137"/>
      <c r="F61" s="137"/>
      <c r="G61" s="137"/>
      <c r="H61" s="137"/>
      <c r="I61" s="137"/>
      <c r="J61" s="138">
        <f>J104</f>
        <v>0</v>
      </c>
      <c r="K61" s="135"/>
      <c r="L61" s="139"/>
    </row>
    <row r="62" spans="1:47" s="9" customFormat="1" ht="24.95" customHeight="1">
      <c r="B62" s="134"/>
      <c r="C62" s="135"/>
      <c r="D62" s="136" t="s">
        <v>789</v>
      </c>
      <c r="E62" s="137"/>
      <c r="F62" s="137"/>
      <c r="G62" s="137"/>
      <c r="H62" s="137"/>
      <c r="I62" s="137"/>
      <c r="J62" s="138">
        <f>J111</f>
        <v>0</v>
      </c>
      <c r="K62" s="135"/>
      <c r="L62" s="139"/>
    </row>
    <row r="63" spans="1:47" s="9" customFormat="1" ht="24.95" customHeight="1">
      <c r="B63" s="134"/>
      <c r="C63" s="135"/>
      <c r="D63" s="136" t="s">
        <v>790</v>
      </c>
      <c r="E63" s="137"/>
      <c r="F63" s="137"/>
      <c r="G63" s="137"/>
      <c r="H63" s="137"/>
      <c r="I63" s="137"/>
      <c r="J63" s="138">
        <f>J114</f>
        <v>0</v>
      </c>
      <c r="K63" s="135"/>
      <c r="L63" s="139"/>
    </row>
    <row r="64" spans="1:47" s="9" customFormat="1" ht="24.95" customHeight="1">
      <c r="B64" s="134"/>
      <c r="C64" s="135"/>
      <c r="D64" s="136" t="s">
        <v>791</v>
      </c>
      <c r="E64" s="137"/>
      <c r="F64" s="137"/>
      <c r="G64" s="137"/>
      <c r="H64" s="137"/>
      <c r="I64" s="137"/>
      <c r="J64" s="138">
        <f>J125</f>
        <v>0</v>
      </c>
      <c r="K64" s="135"/>
      <c r="L64" s="139"/>
    </row>
    <row r="65" spans="1:31" s="9" customFormat="1" ht="24.95" customHeight="1">
      <c r="B65" s="134"/>
      <c r="C65" s="135"/>
      <c r="D65" s="136" t="s">
        <v>792</v>
      </c>
      <c r="E65" s="137"/>
      <c r="F65" s="137"/>
      <c r="G65" s="137"/>
      <c r="H65" s="137"/>
      <c r="I65" s="137"/>
      <c r="J65" s="138">
        <f>J135</f>
        <v>0</v>
      </c>
      <c r="K65" s="135"/>
      <c r="L65" s="139"/>
    </row>
    <row r="66" spans="1:31" s="9" customFormat="1" ht="24.95" customHeight="1">
      <c r="B66" s="134"/>
      <c r="C66" s="135"/>
      <c r="D66" s="136" t="s">
        <v>793</v>
      </c>
      <c r="E66" s="137"/>
      <c r="F66" s="137"/>
      <c r="G66" s="137"/>
      <c r="H66" s="137"/>
      <c r="I66" s="137"/>
      <c r="J66" s="138">
        <f>J139</f>
        <v>0</v>
      </c>
      <c r="K66" s="135"/>
      <c r="L66" s="139"/>
    </row>
    <row r="67" spans="1:31" s="9" customFormat="1" ht="24.95" customHeight="1">
      <c r="B67" s="134"/>
      <c r="C67" s="135"/>
      <c r="D67" s="136" t="s">
        <v>794</v>
      </c>
      <c r="E67" s="137"/>
      <c r="F67" s="137"/>
      <c r="G67" s="137"/>
      <c r="H67" s="137"/>
      <c r="I67" s="137"/>
      <c r="J67" s="138">
        <f>J158</f>
        <v>0</v>
      </c>
      <c r="K67" s="135"/>
      <c r="L67" s="139"/>
    </row>
    <row r="68" spans="1:31" s="9" customFormat="1" ht="24.95" customHeight="1">
      <c r="B68" s="134"/>
      <c r="C68" s="135"/>
      <c r="D68" s="136" t="s">
        <v>795</v>
      </c>
      <c r="E68" s="137"/>
      <c r="F68" s="137"/>
      <c r="G68" s="137"/>
      <c r="H68" s="137"/>
      <c r="I68" s="137"/>
      <c r="J68" s="138">
        <f>J173</f>
        <v>0</v>
      </c>
      <c r="K68" s="135"/>
      <c r="L68" s="139"/>
    </row>
    <row r="69" spans="1:31" s="9" customFormat="1" ht="24.95" customHeight="1">
      <c r="B69" s="134"/>
      <c r="C69" s="135"/>
      <c r="D69" s="136" t="s">
        <v>796</v>
      </c>
      <c r="E69" s="137"/>
      <c r="F69" s="137"/>
      <c r="G69" s="137"/>
      <c r="H69" s="137"/>
      <c r="I69" s="137"/>
      <c r="J69" s="138">
        <f>J179</f>
        <v>0</v>
      </c>
      <c r="K69" s="135"/>
      <c r="L69" s="139"/>
    </row>
    <row r="70" spans="1:31" s="9" customFormat="1" ht="24.95" customHeight="1">
      <c r="B70" s="134"/>
      <c r="C70" s="135"/>
      <c r="D70" s="136" t="s">
        <v>711</v>
      </c>
      <c r="E70" s="137"/>
      <c r="F70" s="137"/>
      <c r="G70" s="137"/>
      <c r="H70" s="137"/>
      <c r="I70" s="137"/>
      <c r="J70" s="138">
        <f>J193</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81" t="str">
        <f>E7</f>
        <v>Dochlazení administrativních prostor ČNB - DP13 = E3P4 + E3P5</v>
      </c>
      <c r="F80" s="282"/>
      <c r="G80" s="282"/>
      <c r="H80" s="282"/>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64" t="str">
        <f>E9</f>
        <v>D1.4.2 - Chlazení - DP13</v>
      </c>
      <c r="F82" s="280"/>
      <c r="G82" s="280"/>
      <c r="H82" s="280"/>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130</v>
      </c>
      <c r="D89" s="149" t="s">
        <v>60</v>
      </c>
      <c r="E89" s="149" t="s">
        <v>56</v>
      </c>
      <c r="F89" s="149" t="s">
        <v>57</v>
      </c>
      <c r="G89" s="149" t="s">
        <v>131</v>
      </c>
      <c r="H89" s="149" t="s">
        <v>132</v>
      </c>
      <c r="I89" s="149" t="s">
        <v>133</v>
      </c>
      <c r="J89" s="149" t="s">
        <v>108</v>
      </c>
      <c r="K89" s="150" t="s">
        <v>134</v>
      </c>
      <c r="L89" s="151"/>
      <c r="M89" s="68" t="s">
        <v>18</v>
      </c>
      <c r="N89" s="69" t="s">
        <v>45</v>
      </c>
      <c r="O89" s="69" t="s">
        <v>135</v>
      </c>
      <c r="P89" s="69" t="s">
        <v>136</v>
      </c>
      <c r="Q89" s="69" t="s">
        <v>137</v>
      </c>
      <c r="R89" s="69" t="s">
        <v>138</v>
      </c>
      <c r="S89" s="69" t="s">
        <v>139</v>
      </c>
      <c r="T89" s="70" t="s">
        <v>140</v>
      </c>
      <c r="U89" s="146"/>
      <c r="V89" s="146"/>
      <c r="W89" s="146"/>
      <c r="X89" s="146"/>
      <c r="Y89" s="146"/>
      <c r="Z89" s="146"/>
      <c r="AA89" s="146"/>
      <c r="AB89" s="146"/>
      <c r="AC89" s="146"/>
      <c r="AD89" s="146"/>
      <c r="AE89" s="146"/>
    </row>
    <row r="90" spans="1:65" s="2" customFormat="1" ht="22.9" customHeight="1">
      <c r="A90" s="34"/>
      <c r="B90" s="35"/>
      <c r="C90" s="75" t="s">
        <v>141</v>
      </c>
      <c r="D90" s="36"/>
      <c r="E90" s="36"/>
      <c r="F90" s="36"/>
      <c r="G90" s="36"/>
      <c r="H90" s="36"/>
      <c r="I90" s="36"/>
      <c r="J90" s="152">
        <f>BK90</f>
        <v>0</v>
      </c>
      <c r="K90" s="36"/>
      <c r="L90" s="39"/>
      <c r="M90" s="71"/>
      <c r="N90" s="153"/>
      <c r="O90" s="72"/>
      <c r="P90" s="154">
        <f>P91+P104+P111+P114+P125+P135+P139+P158+P173+P179+P193</f>
        <v>0</v>
      </c>
      <c r="Q90" s="72"/>
      <c r="R90" s="154">
        <f>R91+R104+R111+R114+R125+R135+R139+R158+R173+R179+R193</f>
        <v>0</v>
      </c>
      <c r="S90" s="72"/>
      <c r="T90" s="155">
        <f>T91+T104+T111+T114+T125+T135+T139+T158+T173+T179+T193</f>
        <v>0</v>
      </c>
      <c r="U90" s="34"/>
      <c r="V90" s="34"/>
      <c r="W90" s="34"/>
      <c r="X90" s="34"/>
      <c r="Y90" s="34"/>
      <c r="Z90" s="34"/>
      <c r="AA90" s="34"/>
      <c r="AB90" s="34"/>
      <c r="AC90" s="34"/>
      <c r="AD90" s="34"/>
      <c r="AE90" s="34"/>
      <c r="AT90" s="17" t="s">
        <v>74</v>
      </c>
      <c r="AU90" s="17" t="s">
        <v>109</v>
      </c>
      <c r="BK90" s="156">
        <f>BK91+BK104+BK111+BK114+BK125+BK135+BK139+BK158+BK173+BK179+BK193</f>
        <v>0</v>
      </c>
    </row>
    <row r="91" spans="1:65" s="12" customFormat="1" ht="25.9" customHeight="1">
      <c r="B91" s="157"/>
      <c r="C91" s="158"/>
      <c r="D91" s="159" t="s">
        <v>74</v>
      </c>
      <c r="E91" s="160" t="s">
        <v>797</v>
      </c>
      <c r="F91" s="160" t="s">
        <v>798</v>
      </c>
      <c r="G91" s="158"/>
      <c r="H91" s="158"/>
      <c r="I91" s="161"/>
      <c r="J91" s="162">
        <f>BK91</f>
        <v>0</v>
      </c>
      <c r="K91" s="158"/>
      <c r="L91" s="163"/>
      <c r="M91" s="164"/>
      <c r="N91" s="165"/>
      <c r="O91" s="165"/>
      <c r="P91" s="166">
        <f>SUM(P92:P103)</f>
        <v>0</v>
      </c>
      <c r="Q91" s="165"/>
      <c r="R91" s="166">
        <f>SUM(R92:R103)</f>
        <v>0</v>
      </c>
      <c r="S91" s="165"/>
      <c r="T91" s="167">
        <f>SUM(T92:T103)</f>
        <v>0</v>
      </c>
      <c r="AR91" s="168" t="s">
        <v>83</v>
      </c>
      <c r="AT91" s="169" t="s">
        <v>74</v>
      </c>
      <c r="AU91" s="169" t="s">
        <v>75</v>
      </c>
      <c r="AY91" s="168" t="s">
        <v>144</v>
      </c>
      <c r="BK91" s="170">
        <f>SUM(BK92:BK103)</f>
        <v>0</v>
      </c>
    </row>
    <row r="92" spans="1:65" s="2" customFormat="1" ht="33" customHeight="1">
      <c r="A92" s="34"/>
      <c r="B92" s="35"/>
      <c r="C92" s="173" t="s">
        <v>83</v>
      </c>
      <c r="D92" s="173" t="s">
        <v>147</v>
      </c>
      <c r="E92" s="174" t="s">
        <v>799</v>
      </c>
      <c r="F92" s="175" t="s">
        <v>800</v>
      </c>
      <c r="G92" s="176" t="s">
        <v>801</v>
      </c>
      <c r="H92" s="177">
        <v>8</v>
      </c>
      <c r="I92" s="178"/>
      <c r="J92" s="177">
        <f>ROUND((ROUND(I92,2))*(ROUND(H92,2)),2)</f>
        <v>0</v>
      </c>
      <c r="K92" s="175" t="s">
        <v>275</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83</v>
      </c>
      <c r="AY92" s="17" t="s">
        <v>144</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152</v>
      </c>
      <c r="BM92" s="183" t="s">
        <v>85</v>
      </c>
    </row>
    <row r="93" spans="1:65" s="2" customFormat="1" ht="87.75">
      <c r="A93" s="34"/>
      <c r="B93" s="35"/>
      <c r="C93" s="36"/>
      <c r="D93" s="192" t="s">
        <v>507</v>
      </c>
      <c r="E93" s="36"/>
      <c r="F93" s="233" t="s">
        <v>802</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507</v>
      </c>
      <c r="AU93" s="17" t="s">
        <v>83</v>
      </c>
    </row>
    <row r="94" spans="1:65" s="2" customFormat="1" ht="33" customHeight="1">
      <c r="A94" s="34"/>
      <c r="B94" s="35"/>
      <c r="C94" s="173" t="s">
        <v>85</v>
      </c>
      <c r="D94" s="173" t="s">
        <v>147</v>
      </c>
      <c r="E94" s="174" t="s">
        <v>803</v>
      </c>
      <c r="F94" s="175" t="s">
        <v>804</v>
      </c>
      <c r="G94" s="176" t="s">
        <v>801</v>
      </c>
      <c r="H94" s="177">
        <v>12</v>
      </c>
      <c r="I94" s="178"/>
      <c r="J94" s="177">
        <f>ROUND((ROUND(I94,2))*(ROUND(H94,2)),2)</f>
        <v>0</v>
      </c>
      <c r="K94" s="175" t="s">
        <v>275</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152</v>
      </c>
      <c r="BM94" s="183" t="s">
        <v>152</v>
      </c>
    </row>
    <row r="95" spans="1:65" s="2" customFormat="1" ht="78">
      <c r="A95" s="34"/>
      <c r="B95" s="35"/>
      <c r="C95" s="36"/>
      <c r="D95" s="192" t="s">
        <v>507</v>
      </c>
      <c r="E95" s="36"/>
      <c r="F95" s="233" t="s">
        <v>805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507</v>
      </c>
      <c r="AU95" s="17" t="s">
        <v>83</v>
      </c>
    </row>
    <row r="96" spans="1:65" s="2" customFormat="1" ht="33" customHeight="1">
      <c r="A96" s="34"/>
      <c r="B96" s="35"/>
      <c r="C96" s="173" t="s">
        <v>145</v>
      </c>
      <c r="D96" s="173" t="s">
        <v>147</v>
      </c>
      <c r="E96" s="174" t="s">
        <v>806</v>
      </c>
      <c r="F96" s="175" t="s">
        <v>807</v>
      </c>
      <c r="G96" s="176" t="s">
        <v>801</v>
      </c>
      <c r="H96" s="177">
        <v>3</v>
      </c>
      <c r="I96" s="178"/>
      <c r="J96" s="177">
        <f>ROUND((ROUND(I96,2))*(ROUND(H96,2)),2)</f>
        <v>0</v>
      </c>
      <c r="K96" s="175" t="s">
        <v>275</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152</v>
      </c>
      <c r="BM96" s="183" t="s">
        <v>177</v>
      </c>
    </row>
    <row r="97" spans="1:65" s="2" customFormat="1" ht="78">
      <c r="A97" s="34"/>
      <c r="B97" s="35"/>
      <c r="C97" s="36"/>
      <c r="D97" s="192" t="s">
        <v>507</v>
      </c>
      <c r="E97" s="36"/>
      <c r="F97" s="233" t="s">
        <v>808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507</v>
      </c>
      <c r="AU97" s="17" t="s">
        <v>83</v>
      </c>
    </row>
    <row r="98" spans="1:65" s="2" customFormat="1" ht="33" customHeight="1">
      <c r="A98" s="34"/>
      <c r="B98" s="35"/>
      <c r="C98" s="173" t="s">
        <v>152</v>
      </c>
      <c r="D98" s="173" t="s">
        <v>147</v>
      </c>
      <c r="E98" s="174" t="s">
        <v>809</v>
      </c>
      <c r="F98" s="175" t="s">
        <v>810</v>
      </c>
      <c r="G98" s="176" t="s">
        <v>801</v>
      </c>
      <c r="H98" s="177">
        <v>2</v>
      </c>
      <c r="I98" s="178"/>
      <c r="J98" s="177">
        <f>ROUND((ROUND(I98,2))*(ROUND(H98,2)),2)</f>
        <v>0</v>
      </c>
      <c r="K98" s="175" t="s">
        <v>275</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83</v>
      </c>
      <c r="AY98" s="17" t="s">
        <v>144</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152</v>
      </c>
      <c r="BM98" s="183" t="s">
        <v>208</v>
      </c>
    </row>
    <row r="99" spans="1:65" s="2" customFormat="1" ht="87.75">
      <c r="A99" s="34"/>
      <c r="B99" s="35"/>
      <c r="C99" s="36"/>
      <c r="D99" s="192" t="s">
        <v>507</v>
      </c>
      <c r="E99" s="36"/>
      <c r="F99" s="233" t="s">
        <v>811</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507</v>
      </c>
      <c r="AU99" s="17" t="s">
        <v>83</v>
      </c>
    </row>
    <row r="100" spans="1:65" s="2" customFormat="1" ht="33" customHeight="1">
      <c r="A100" s="34"/>
      <c r="B100" s="35"/>
      <c r="C100" s="173" t="s">
        <v>193</v>
      </c>
      <c r="D100" s="173" t="s">
        <v>147</v>
      </c>
      <c r="E100" s="174" t="s">
        <v>812</v>
      </c>
      <c r="F100" s="175" t="s">
        <v>813</v>
      </c>
      <c r="G100" s="176" t="s">
        <v>801</v>
      </c>
      <c r="H100" s="177">
        <v>14</v>
      </c>
      <c r="I100" s="178"/>
      <c r="J100" s="177">
        <f>ROUND((ROUND(I100,2))*(ROUND(H100,2)),2)</f>
        <v>0</v>
      </c>
      <c r="K100" s="175" t="s">
        <v>275</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226</v>
      </c>
    </row>
    <row r="101" spans="1:65" s="2" customFormat="1" ht="87.75">
      <c r="A101" s="34"/>
      <c r="B101" s="35"/>
      <c r="C101" s="36"/>
      <c r="D101" s="192" t="s">
        <v>507</v>
      </c>
      <c r="E101" s="36"/>
      <c r="F101" s="233" t="s">
        <v>814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507</v>
      </c>
      <c r="AU101" s="17" t="s">
        <v>83</v>
      </c>
    </row>
    <row r="102" spans="1:65" s="2" customFormat="1" ht="33" customHeight="1">
      <c r="A102" s="34"/>
      <c r="B102" s="35"/>
      <c r="C102" s="173" t="s">
        <v>177</v>
      </c>
      <c r="D102" s="173" t="s">
        <v>147</v>
      </c>
      <c r="E102" s="174" t="s">
        <v>815</v>
      </c>
      <c r="F102" s="175" t="s">
        <v>816</v>
      </c>
      <c r="G102" s="176" t="s">
        <v>801</v>
      </c>
      <c r="H102" s="177">
        <v>39</v>
      </c>
      <c r="I102" s="178"/>
      <c r="J102" s="177">
        <f>ROUND((ROUND(I102,2))*(ROUND(H102,2)),2)</f>
        <v>0</v>
      </c>
      <c r="K102" s="175" t="s">
        <v>275</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152</v>
      </c>
      <c r="AT102" s="183" t="s">
        <v>147</v>
      </c>
      <c r="AU102" s="183" t="s">
        <v>83</v>
      </c>
      <c r="AY102" s="17" t="s">
        <v>144</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152</v>
      </c>
      <c r="BM102" s="183" t="s">
        <v>239</v>
      </c>
    </row>
    <row r="103" spans="1:65" s="2" customFormat="1" ht="19.5">
      <c r="A103" s="34"/>
      <c r="B103" s="35"/>
      <c r="C103" s="36"/>
      <c r="D103" s="192" t="s">
        <v>507</v>
      </c>
      <c r="E103" s="36"/>
      <c r="F103" s="233" t="s">
        <v>817</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507</v>
      </c>
      <c r="AU103" s="17" t="s">
        <v>83</v>
      </c>
    </row>
    <row r="104" spans="1:65" s="12" customFormat="1" ht="25.9" customHeight="1">
      <c r="B104" s="157"/>
      <c r="C104" s="158"/>
      <c r="D104" s="159" t="s">
        <v>74</v>
      </c>
      <c r="E104" s="160" t="s">
        <v>818</v>
      </c>
      <c r="F104" s="160" t="s">
        <v>819</v>
      </c>
      <c r="G104" s="158"/>
      <c r="H104" s="158"/>
      <c r="I104" s="161"/>
      <c r="J104" s="162">
        <f>BK104</f>
        <v>0</v>
      </c>
      <c r="K104" s="158"/>
      <c r="L104" s="163"/>
      <c r="M104" s="164"/>
      <c r="N104" s="165"/>
      <c r="O104" s="165"/>
      <c r="P104" s="166">
        <f>SUM(P105:P110)</f>
        <v>0</v>
      </c>
      <c r="Q104" s="165"/>
      <c r="R104" s="166">
        <f>SUM(R105:R110)</f>
        <v>0</v>
      </c>
      <c r="S104" s="165"/>
      <c r="T104" s="167">
        <f>SUM(T105:T110)</f>
        <v>0</v>
      </c>
      <c r="AR104" s="168" t="s">
        <v>83</v>
      </c>
      <c r="AT104" s="169" t="s">
        <v>74</v>
      </c>
      <c r="AU104" s="169" t="s">
        <v>75</v>
      </c>
      <c r="AY104" s="168" t="s">
        <v>144</v>
      </c>
      <c r="BK104" s="170">
        <f>SUM(BK105:BK110)</f>
        <v>0</v>
      </c>
    </row>
    <row r="105" spans="1:65" s="2" customFormat="1" ht="24.2" customHeight="1">
      <c r="A105" s="34"/>
      <c r="B105" s="35"/>
      <c r="C105" s="173" t="s">
        <v>203</v>
      </c>
      <c r="D105" s="173" t="s">
        <v>147</v>
      </c>
      <c r="E105" s="174" t="s">
        <v>820</v>
      </c>
      <c r="F105" s="175" t="s">
        <v>821</v>
      </c>
      <c r="G105" s="176" t="s">
        <v>801</v>
      </c>
      <c r="H105" s="177">
        <v>23</v>
      </c>
      <c r="I105" s="178"/>
      <c r="J105" s="177">
        <f>ROUND((ROUND(I105,2))*(ROUND(H105,2)),2)</f>
        <v>0</v>
      </c>
      <c r="K105" s="175" t="s">
        <v>275</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83</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152</v>
      </c>
      <c r="BM105" s="183" t="s">
        <v>258</v>
      </c>
    </row>
    <row r="106" spans="1:65" s="2" customFormat="1" ht="19.5">
      <c r="A106" s="34"/>
      <c r="B106" s="35"/>
      <c r="C106" s="36"/>
      <c r="D106" s="192" t="s">
        <v>507</v>
      </c>
      <c r="E106" s="36"/>
      <c r="F106" s="233" t="s">
        <v>822</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507</v>
      </c>
      <c r="AU106" s="17" t="s">
        <v>83</v>
      </c>
    </row>
    <row r="107" spans="1:65" s="2" customFormat="1" ht="24.2" customHeight="1">
      <c r="A107" s="34"/>
      <c r="B107" s="35"/>
      <c r="C107" s="173" t="s">
        <v>208</v>
      </c>
      <c r="D107" s="173" t="s">
        <v>147</v>
      </c>
      <c r="E107" s="174" t="s">
        <v>823</v>
      </c>
      <c r="F107" s="175" t="s">
        <v>824</v>
      </c>
      <c r="G107" s="176" t="s">
        <v>801</v>
      </c>
      <c r="H107" s="177">
        <v>16</v>
      </c>
      <c r="I107" s="178"/>
      <c r="J107" s="177">
        <f>ROUND((ROUND(I107,2))*(ROUND(H107,2)),2)</f>
        <v>0</v>
      </c>
      <c r="K107" s="175" t="s">
        <v>275</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152</v>
      </c>
      <c r="AT107" s="183" t="s">
        <v>147</v>
      </c>
      <c r="AU107" s="183" t="s">
        <v>83</v>
      </c>
      <c r="AY107" s="17" t="s">
        <v>144</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152</v>
      </c>
      <c r="BM107" s="183" t="s">
        <v>271</v>
      </c>
    </row>
    <row r="108" spans="1:65" s="2" customFormat="1" ht="19.5">
      <c r="A108" s="34"/>
      <c r="B108" s="35"/>
      <c r="C108" s="36"/>
      <c r="D108" s="192" t="s">
        <v>507</v>
      </c>
      <c r="E108" s="36"/>
      <c r="F108" s="233" t="s">
        <v>822</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507</v>
      </c>
      <c r="AU108" s="17" t="s">
        <v>83</v>
      </c>
    </row>
    <row r="109" spans="1:65" s="2" customFormat="1" ht="33" customHeight="1">
      <c r="A109" s="34"/>
      <c r="B109" s="35"/>
      <c r="C109" s="173" t="s">
        <v>216</v>
      </c>
      <c r="D109" s="173" t="s">
        <v>147</v>
      </c>
      <c r="E109" s="174" t="s">
        <v>825</v>
      </c>
      <c r="F109" s="175" t="s">
        <v>826</v>
      </c>
      <c r="G109" s="176" t="s">
        <v>801</v>
      </c>
      <c r="H109" s="177">
        <v>39</v>
      </c>
      <c r="I109" s="178"/>
      <c r="J109" s="177">
        <f>ROUND((ROUND(I109,2))*(ROUND(H109,2)),2)</f>
        <v>0</v>
      </c>
      <c r="K109" s="175" t="s">
        <v>275</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152</v>
      </c>
      <c r="AT109" s="183" t="s">
        <v>147</v>
      </c>
      <c r="AU109" s="183" t="s">
        <v>83</v>
      </c>
      <c r="AY109" s="17" t="s">
        <v>144</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152</v>
      </c>
      <c r="BM109" s="183" t="s">
        <v>280</v>
      </c>
    </row>
    <row r="110" spans="1:65" s="2" customFormat="1" ht="19.5">
      <c r="A110" s="34"/>
      <c r="B110" s="35"/>
      <c r="C110" s="36"/>
      <c r="D110" s="192" t="s">
        <v>507</v>
      </c>
      <c r="E110" s="36"/>
      <c r="F110" s="233" t="s">
        <v>827</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507</v>
      </c>
      <c r="AU110" s="17" t="s">
        <v>83</v>
      </c>
    </row>
    <row r="111" spans="1:65" s="12" customFormat="1" ht="25.9" customHeight="1">
      <c r="B111" s="157"/>
      <c r="C111" s="158"/>
      <c r="D111" s="159" t="s">
        <v>74</v>
      </c>
      <c r="E111" s="160" t="s">
        <v>828</v>
      </c>
      <c r="F111" s="160" t="s">
        <v>829</v>
      </c>
      <c r="G111" s="158"/>
      <c r="H111" s="158"/>
      <c r="I111" s="161"/>
      <c r="J111" s="162">
        <f>BK111</f>
        <v>0</v>
      </c>
      <c r="K111" s="158"/>
      <c r="L111" s="163"/>
      <c r="M111" s="164"/>
      <c r="N111" s="165"/>
      <c r="O111" s="165"/>
      <c r="P111" s="166">
        <f>SUM(P112:P113)</f>
        <v>0</v>
      </c>
      <c r="Q111" s="165"/>
      <c r="R111" s="166">
        <f>SUM(R112:R113)</f>
        <v>0</v>
      </c>
      <c r="S111" s="165"/>
      <c r="T111" s="167">
        <f>SUM(T112:T113)</f>
        <v>0</v>
      </c>
      <c r="AR111" s="168" t="s">
        <v>83</v>
      </c>
      <c r="AT111" s="169" t="s">
        <v>74</v>
      </c>
      <c r="AU111" s="169" t="s">
        <v>75</v>
      </c>
      <c r="AY111" s="168" t="s">
        <v>144</v>
      </c>
      <c r="BK111" s="170">
        <f>SUM(BK112:BK113)</f>
        <v>0</v>
      </c>
    </row>
    <row r="112" spans="1:65" s="2" customFormat="1" ht="33" customHeight="1">
      <c r="A112" s="34"/>
      <c r="B112" s="35"/>
      <c r="C112" s="173" t="s">
        <v>226</v>
      </c>
      <c r="D112" s="173" t="s">
        <v>147</v>
      </c>
      <c r="E112" s="174" t="s">
        <v>830</v>
      </c>
      <c r="F112" s="175" t="s">
        <v>831</v>
      </c>
      <c r="G112" s="176" t="s">
        <v>801</v>
      </c>
      <c r="H112" s="177">
        <v>78</v>
      </c>
      <c r="I112" s="178"/>
      <c r="J112" s="177">
        <f>ROUND((ROUND(I112,2))*(ROUND(H112,2)),2)</f>
        <v>0</v>
      </c>
      <c r="K112" s="175" t="s">
        <v>275</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152</v>
      </c>
      <c r="AT112" s="183" t="s">
        <v>147</v>
      </c>
      <c r="AU112" s="183" t="s">
        <v>83</v>
      </c>
      <c r="AY112" s="17" t="s">
        <v>144</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152</v>
      </c>
      <c r="BM112" s="183" t="s">
        <v>289</v>
      </c>
    </row>
    <row r="113" spans="1:65" s="2" customFormat="1" ht="39">
      <c r="A113" s="34"/>
      <c r="B113" s="35"/>
      <c r="C113" s="36"/>
      <c r="D113" s="192" t="s">
        <v>507</v>
      </c>
      <c r="E113" s="36"/>
      <c r="F113" s="233" t="s">
        <v>832</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507</v>
      </c>
      <c r="AU113" s="17" t="s">
        <v>83</v>
      </c>
    </row>
    <row r="114" spans="1:65" s="12" customFormat="1" ht="25.9" customHeight="1">
      <c r="B114" s="157"/>
      <c r="C114" s="158"/>
      <c r="D114" s="159" t="s">
        <v>74</v>
      </c>
      <c r="E114" s="160" t="s">
        <v>833</v>
      </c>
      <c r="F114" s="160" t="s">
        <v>834</v>
      </c>
      <c r="G114" s="158"/>
      <c r="H114" s="158"/>
      <c r="I114" s="161"/>
      <c r="J114" s="162">
        <f>BK114</f>
        <v>0</v>
      </c>
      <c r="K114" s="158"/>
      <c r="L114" s="163"/>
      <c r="M114" s="164"/>
      <c r="N114" s="165"/>
      <c r="O114" s="165"/>
      <c r="P114" s="166">
        <f>SUM(P115:P124)</f>
        <v>0</v>
      </c>
      <c r="Q114" s="165"/>
      <c r="R114" s="166">
        <f>SUM(R115:R124)</f>
        <v>0</v>
      </c>
      <c r="S114" s="165"/>
      <c r="T114" s="167">
        <f>SUM(T115:T124)</f>
        <v>0</v>
      </c>
      <c r="AR114" s="168" t="s">
        <v>83</v>
      </c>
      <c r="AT114" s="169" t="s">
        <v>74</v>
      </c>
      <c r="AU114" s="169" t="s">
        <v>75</v>
      </c>
      <c r="AY114" s="168" t="s">
        <v>144</v>
      </c>
      <c r="BK114" s="170">
        <f>SUM(BK115:BK124)</f>
        <v>0</v>
      </c>
    </row>
    <row r="115" spans="1:65" s="2" customFormat="1" ht="16.5" customHeight="1">
      <c r="A115" s="34"/>
      <c r="B115" s="35"/>
      <c r="C115" s="173" t="s">
        <v>231</v>
      </c>
      <c r="D115" s="173" t="s">
        <v>147</v>
      </c>
      <c r="E115" s="174" t="s">
        <v>835</v>
      </c>
      <c r="F115" s="175" t="s">
        <v>836</v>
      </c>
      <c r="G115" s="176" t="s">
        <v>801</v>
      </c>
      <c r="H115" s="177">
        <v>124</v>
      </c>
      <c r="I115" s="178"/>
      <c r="J115" s="177">
        <f>ROUND((ROUND(I115,2))*(ROUND(H115,2)),2)</f>
        <v>0</v>
      </c>
      <c r="K115" s="175" t="s">
        <v>275</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152</v>
      </c>
      <c r="BM115" s="183" t="s">
        <v>302</v>
      </c>
    </row>
    <row r="116" spans="1:65" s="2" customFormat="1" ht="19.5">
      <c r="A116" s="34"/>
      <c r="B116" s="35"/>
      <c r="C116" s="36"/>
      <c r="D116" s="192" t="s">
        <v>507</v>
      </c>
      <c r="E116" s="36"/>
      <c r="F116" s="233" t="s">
        <v>837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507</v>
      </c>
      <c r="AU116" s="17" t="s">
        <v>83</v>
      </c>
    </row>
    <row r="117" spans="1:65" s="2" customFormat="1" ht="16.5" customHeight="1">
      <c r="A117" s="34"/>
      <c r="B117" s="35"/>
      <c r="C117" s="173" t="s">
        <v>239</v>
      </c>
      <c r="D117" s="173" t="s">
        <v>147</v>
      </c>
      <c r="E117" s="174" t="s">
        <v>838</v>
      </c>
      <c r="F117" s="175" t="s">
        <v>839</v>
      </c>
      <c r="G117" s="176" t="s">
        <v>801</v>
      </c>
      <c r="H117" s="177">
        <v>32</v>
      </c>
      <c r="I117" s="178"/>
      <c r="J117" s="177">
        <f>ROUND((ROUND(I117,2))*(ROUND(H117,2)),2)</f>
        <v>0</v>
      </c>
      <c r="K117" s="175" t="s">
        <v>275</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83</v>
      </c>
      <c r="AY117" s="17" t="s">
        <v>144</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152</v>
      </c>
      <c r="BM117" s="183" t="s">
        <v>314</v>
      </c>
    </row>
    <row r="118" spans="1:65" s="2" customFormat="1" ht="19.5">
      <c r="A118" s="34"/>
      <c r="B118" s="35"/>
      <c r="C118" s="36"/>
      <c r="D118" s="192" t="s">
        <v>507</v>
      </c>
      <c r="E118" s="36"/>
      <c r="F118" s="233" t="s">
        <v>837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507</v>
      </c>
      <c r="AU118" s="17" t="s">
        <v>83</v>
      </c>
    </row>
    <row r="119" spans="1:65" s="2" customFormat="1" ht="16.5" customHeight="1">
      <c r="A119" s="34"/>
      <c r="B119" s="35"/>
      <c r="C119" s="173" t="s">
        <v>245</v>
      </c>
      <c r="D119" s="173" t="s">
        <v>147</v>
      </c>
      <c r="E119" s="174" t="s">
        <v>840</v>
      </c>
      <c r="F119" s="175" t="s">
        <v>841</v>
      </c>
      <c r="G119" s="176" t="s">
        <v>801</v>
      </c>
      <c r="H119" s="177">
        <v>4</v>
      </c>
      <c r="I119" s="178"/>
      <c r="J119" s="177">
        <f>ROUND((ROUND(I119,2))*(ROUND(H119,2)),2)</f>
        <v>0</v>
      </c>
      <c r="K119" s="175" t="s">
        <v>275</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327</v>
      </c>
    </row>
    <row r="120" spans="1:65" s="2" customFormat="1" ht="19.5">
      <c r="A120" s="34"/>
      <c r="B120" s="35"/>
      <c r="C120" s="36"/>
      <c r="D120" s="192" t="s">
        <v>507</v>
      </c>
      <c r="E120" s="36"/>
      <c r="F120" s="233" t="s">
        <v>837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507</v>
      </c>
      <c r="AU120" s="17" t="s">
        <v>83</v>
      </c>
    </row>
    <row r="121" spans="1:65" s="2" customFormat="1" ht="16.5" customHeight="1">
      <c r="A121" s="34"/>
      <c r="B121" s="35"/>
      <c r="C121" s="173" t="s">
        <v>258</v>
      </c>
      <c r="D121" s="173" t="s">
        <v>147</v>
      </c>
      <c r="E121" s="174" t="s">
        <v>842</v>
      </c>
      <c r="F121" s="175" t="s">
        <v>843</v>
      </c>
      <c r="G121" s="176" t="s">
        <v>801</v>
      </c>
      <c r="H121" s="177">
        <v>2</v>
      </c>
      <c r="I121" s="178"/>
      <c r="J121" s="177">
        <f>ROUND((ROUND(I121,2))*(ROUND(H121,2)),2)</f>
        <v>0</v>
      </c>
      <c r="K121" s="175" t="s">
        <v>275</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341</v>
      </c>
    </row>
    <row r="122" spans="1:65" s="2" customFormat="1" ht="19.5">
      <c r="A122" s="34"/>
      <c r="B122" s="35"/>
      <c r="C122" s="36"/>
      <c r="D122" s="192" t="s">
        <v>507</v>
      </c>
      <c r="E122" s="36"/>
      <c r="F122" s="233" t="s">
        <v>837</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507</v>
      </c>
      <c r="AU122" s="17" t="s">
        <v>83</v>
      </c>
    </row>
    <row r="123" spans="1:65" s="2" customFormat="1" ht="24.2" customHeight="1">
      <c r="A123" s="34"/>
      <c r="B123" s="35"/>
      <c r="C123" s="173" t="s">
        <v>8</v>
      </c>
      <c r="D123" s="173" t="s">
        <v>147</v>
      </c>
      <c r="E123" s="174" t="s">
        <v>844</v>
      </c>
      <c r="F123" s="175" t="s">
        <v>845</v>
      </c>
      <c r="G123" s="176" t="s">
        <v>801</v>
      </c>
      <c r="H123" s="177">
        <v>2</v>
      </c>
      <c r="I123" s="178"/>
      <c r="J123" s="177">
        <f>ROUND((ROUND(I123,2))*(ROUND(H123,2)),2)</f>
        <v>0</v>
      </c>
      <c r="K123" s="175" t="s">
        <v>275</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152</v>
      </c>
      <c r="AT123" s="183" t="s">
        <v>147</v>
      </c>
      <c r="AU123" s="183" t="s">
        <v>83</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152</v>
      </c>
      <c r="BM123" s="183" t="s">
        <v>358</v>
      </c>
    </row>
    <row r="124" spans="1:65" s="2" customFormat="1" ht="19.5">
      <c r="A124" s="34"/>
      <c r="B124" s="35"/>
      <c r="C124" s="36"/>
      <c r="D124" s="192" t="s">
        <v>507</v>
      </c>
      <c r="E124" s="36"/>
      <c r="F124" s="233" t="s">
        <v>846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507</v>
      </c>
      <c r="AU124" s="17" t="s">
        <v>83</v>
      </c>
    </row>
    <row r="125" spans="1:65" s="12" customFormat="1" ht="25.9" customHeight="1">
      <c r="B125" s="157"/>
      <c r="C125" s="158"/>
      <c r="D125" s="159" t="s">
        <v>74</v>
      </c>
      <c r="E125" s="160" t="s">
        <v>847</v>
      </c>
      <c r="F125" s="160" t="s">
        <v>848</v>
      </c>
      <c r="G125" s="158"/>
      <c r="H125" s="158"/>
      <c r="I125" s="161"/>
      <c r="J125" s="162">
        <f>BK125</f>
        <v>0</v>
      </c>
      <c r="K125" s="158"/>
      <c r="L125" s="163"/>
      <c r="M125" s="164"/>
      <c r="N125" s="165"/>
      <c r="O125" s="165"/>
      <c r="P125" s="166">
        <f>SUM(P126:P134)</f>
        <v>0</v>
      </c>
      <c r="Q125" s="165"/>
      <c r="R125" s="166">
        <f>SUM(R126:R134)</f>
        <v>0</v>
      </c>
      <c r="S125" s="165"/>
      <c r="T125" s="167">
        <f>SUM(T126:T134)</f>
        <v>0</v>
      </c>
      <c r="AR125" s="168" t="s">
        <v>83</v>
      </c>
      <c r="AT125" s="169" t="s">
        <v>74</v>
      </c>
      <c r="AU125" s="169" t="s">
        <v>75</v>
      </c>
      <c r="AY125" s="168" t="s">
        <v>144</v>
      </c>
      <c r="BK125" s="170">
        <f>SUM(BK126:BK134)</f>
        <v>0</v>
      </c>
    </row>
    <row r="126" spans="1:65" s="2" customFormat="1" ht="24.2" customHeight="1">
      <c r="A126" s="34"/>
      <c r="B126" s="35"/>
      <c r="C126" s="173" t="s">
        <v>271</v>
      </c>
      <c r="D126" s="173" t="s">
        <v>147</v>
      </c>
      <c r="E126" s="174" t="s">
        <v>849</v>
      </c>
      <c r="F126" s="175" t="s">
        <v>850</v>
      </c>
      <c r="G126" s="176" t="s">
        <v>801</v>
      </c>
      <c r="H126" s="177">
        <v>78</v>
      </c>
      <c r="I126" s="178"/>
      <c r="J126" s="177">
        <f>ROUND((ROUND(I126,2))*(ROUND(H126,2)),2)</f>
        <v>0</v>
      </c>
      <c r="K126" s="175" t="s">
        <v>275</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152</v>
      </c>
      <c r="AT126" s="183" t="s">
        <v>147</v>
      </c>
      <c r="AU126" s="183" t="s">
        <v>83</v>
      </c>
      <c r="AY126" s="17" t="s">
        <v>144</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152</v>
      </c>
      <c r="BM126" s="183" t="s">
        <v>369</v>
      </c>
    </row>
    <row r="127" spans="1:65" s="2" customFormat="1" ht="19.5">
      <c r="A127" s="34"/>
      <c r="B127" s="35"/>
      <c r="C127" s="36"/>
      <c r="D127" s="192" t="s">
        <v>507</v>
      </c>
      <c r="E127" s="36"/>
      <c r="F127" s="233" t="s">
        <v>851</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507</v>
      </c>
      <c r="AU127" s="17" t="s">
        <v>83</v>
      </c>
    </row>
    <row r="128" spans="1:65" s="2" customFormat="1" ht="24.2" customHeight="1">
      <c r="A128" s="34"/>
      <c r="B128" s="35"/>
      <c r="C128" s="173" t="s">
        <v>277</v>
      </c>
      <c r="D128" s="173" t="s">
        <v>147</v>
      </c>
      <c r="E128" s="174" t="s">
        <v>852</v>
      </c>
      <c r="F128" s="175" t="s">
        <v>853</v>
      </c>
      <c r="G128" s="176" t="s">
        <v>801</v>
      </c>
      <c r="H128" s="177">
        <v>12</v>
      </c>
      <c r="I128" s="178"/>
      <c r="J128" s="177">
        <f>ROUND((ROUND(I128,2))*(ROUND(H128,2)),2)</f>
        <v>0</v>
      </c>
      <c r="K128" s="175" t="s">
        <v>275</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152</v>
      </c>
      <c r="AT128" s="183" t="s">
        <v>147</v>
      </c>
      <c r="AU128" s="183" t="s">
        <v>83</v>
      </c>
      <c r="AY128" s="17" t="s">
        <v>144</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152</v>
      </c>
      <c r="BM128" s="183" t="s">
        <v>380</v>
      </c>
    </row>
    <row r="129" spans="1:65" s="2" customFormat="1" ht="19.5">
      <c r="A129" s="34"/>
      <c r="B129" s="35"/>
      <c r="C129" s="36"/>
      <c r="D129" s="192" t="s">
        <v>507</v>
      </c>
      <c r="E129" s="36"/>
      <c r="F129" s="233" t="s">
        <v>851</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507</v>
      </c>
      <c r="AU129" s="17" t="s">
        <v>83</v>
      </c>
    </row>
    <row r="130" spans="1:65" s="2" customFormat="1" ht="21.75" customHeight="1">
      <c r="A130" s="34"/>
      <c r="B130" s="35"/>
      <c r="C130" s="173" t="s">
        <v>280</v>
      </c>
      <c r="D130" s="173" t="s">
        <v>147</v>
      </c>
      <c r="E130" s="174" t="s">
        <v>854</v>
      </c>
      <c r="F130" s="175" t="s">
        <v>855</v>
      </c>
      <c r="G130" s="176" t="s">
        <v>801</v>
      </c>
      <c r="H130" s="177">
        <v>8</v>
      </c>
      <c r="I130" s="178"/>
      <c r="J130" s="177">
        <f>ROUND((ROUND(I130,2))*(ROUND(H130,2)),2)</f>
        <v>0</v>
      </c>
      <c r="K130" s="175" t="s">
        <v>275</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152</v>
      </c>
      <c r="AT130" s="183" t="s">
        <v>147</v>
      </c>
      <c r="AU130" s="183" t="s">
        <v>83</v>
      </c>
      <c r="AY130" s="17" t="s">
        <v>144</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152</v>
      </c>
      <c r="BM130" s="183" t="s">
        <v>396</v>
      </c>
    </row>
    <row r="131" spans="1:65" s="2" customFormat="1" ht="19.5">
      <c r="A131" s="34"/>
      <c r="B131" s="35"/>
      <c r="C131" s="36"/>
      <c r="D131" s="192" t="s">
        <v>507</v>
      </c>
      <c r="E131" s="36"/>
      <c r="F131" s="233" t="s">
        <v>856</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507</v>
      </c>
      <c r="AU131" s="17" t="s">
        <v>83</v>
      </c>
    </row>
    <row r="132" spans="1:65" s="2" customFormat="1" ht="21.75" customHeight="1">
      <c r="A132" s="34"/>
      <c r="B132" s="35"/>
      <c r="C132" s="173" t="s">
        <v>286</v>
      </c>
      <c r="D132" s="173" t="s">
        <v>147</v>
      </c>
      <c r="E132" s="174" t="s">
        <v>857</v>
      </c>
      <c r="F132" s="175" t="s">
        <v>858</v>
      </c>
      <c r="G132" s="176" t="s">
        <v>801</v>
      </c>
      <c r="H132" s="177">
        <v>78</v>
      </c>
      <c r="I132" s="178"/>
      <c r="J132" s="177">
        <f>ROUND((ROUND(I132,2))*(ROUND(H132,2)),2)</f>
        <v>0</v>
      </c>
      <c r="K132" s="175" t="s">
        <v>275</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152</v>
      </c>
      <c r="AT132" s="183" t="s">
        <v>147</v>
      </c>
      <c r="AU132" s="183" t="s">
        <v>83</v>
      </c>
      <c r="AY132" s="17" t="s">
        <v>144</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152</v>
      </c>
      <c r="BM132" s="183" t="s">
        <v>406</v>
      </c>
    </row>
    <row r="133" spans="1:65" s="2" customFormat="1" ht="19.5">
      <c r="A133" s="34"/>
      <c r="B133" s="35"/>
      <c r="C133" s="36"/>
      <c r="D133" s="192" t="s">
        <v>507</v>
      </c>
      <c r="E133" s="36"/>
      <c r="F133" s="233" t="s">
        <v>856</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507</v>
      </c>
      <c r="AU133" s="17" t="s">
        <v>83</v>
      </c>
    </row>
    <row r="134" spans="1:65" s="2" customFormat="1" ht="21.75" customHeight="1">
      <c r="A134" s="34"/>
      <c r="B134" s="35"/>
      <c r="C134" s="173" t="s">
        <v>289</v>
      </c>
      <c r="D134" s="173" t="s">
        <v>147</v>
      </c>
      <c r="E134" s="174" t="s">
        <v>859</v>
      </c>
      <c r="F134" s="175" t="s">
        <v>860</v>
      </c>
      <c r="G134" s="176" t="s">
        <v>801</v>
      </c>
      <c r="H134" s="177">
        <v>8</v>
      </c>
      <c r="I134" s="178"/>
      <c r="J134" s="177">
        <f>ROUND((ROUND(I134,2))*(ROUND(H134,2)),2)</f>
        <v>0</v>
      </c>
      <c r="K134" s="175" t="s">
        <v>275</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152</v>
      </c>
      <c r="AT134" s="183" t="s">
        <v>147</v>
      </c>
      <c r="AU134" s="183" t="s">
        <v>83</v>
      </c>
      <c r="AY134" s="17" t="s">
        <v>144</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152</v>
      </c>
      <c r="BM134" s="183" t="s">
        <v>416</v>
      </c>
    </row>
    <row r="135" spans="1:65" s="12" customFormat="1" ht="25.9" customHeight="1">
      <c r="B135" s="157"/>
      <c r="C135" s="158"/>
      <c r="D135" s="159" t="s">
        <v>74</v>
      </c>
      <c r="E135" s="160" t="s">
        <v>861</v>
      </c>
      <c r="F135" s="160" t="s">
        <v>862</v>
      </c>
      <c r="G135" s="158"/>
      <c r="H135" s="158"/>
      <c r="I135" s="161"/>
      <c r="J135" s="162">
        <f>BK135</f>
        <v>0</v>
      </c>
      <c r="K135" s="158"/>
      <c r="L135" s="163"/>
      <c r="M135" s="164"/>
      <c r="N135" s="165"/>
      <c r="O135" s="165"/>
      <c r="P135" s="166">
        <f>SUM(P136:P138)</f>
        <v>0</v>
      </c>
      <c r="Q135" s="165"/>
      <c r="R135" s="166">
        <f>SUM(R136:R138)</f>
        <v>0</v>
      </c>
      <c r="S135" s="165"/>
      <c r="T135" s="167">
        <f>SUM(T136:T138)</f>
        <v>0</v>
      </c>
      <c r="AR135" s="168" t="s">
        <v>83</v>
      </c>
      <c r="AT135" s="169" t="s">
        <v>74</v>
      </c>
      <c r="AU135" s="169" t="s">
        <v>75</v>
      </c>
      <c r="AY135" s="168" t="s">
        <v>144</v>
      </c>
      <c r="BK135" s="170">
        <f>SUM(BK136:BK138)</f>
        <v>0</v>
      </c>
    </row>
    <row r="136" spans="1:65" s="2" customFormat="1" ht="37.9" customHeight="1">
      <c r="A136" s="34"/>
      <c r="B136" s="35"/>
      <c r="C136" s="173" t="s">
        <v>7</v>
      </c>
      <c r="D136" s="173" t="s">
        <v>147</v>
      </c>
      <c r="E136" s="174" t="s">
        <v>863</v>
      </c>
      <c r="F136" s="175" t="s">
        <v>864</v>
      </c>
      <c r="G136" s="176" t="s">
        <v>801</v>
      </c>
      <c r="H136" s="177">
        <v>39</v>
      </c>
      <c r="I136" s="178"/>
      <c r="J136" s="177">
        <f>ROUND((ROUND(I136,2))*(ROUND(H136,2)),2)</f>
        <v>0</v>
      </c>
      <c r="K136" s="175" t="s">
        <v>275</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152</v>
      </c>
      <c r="AT136" s="183" t="s">
        <v>147</v>
      </c>
      <c r="AU136" s="183" t="s">
        <v>83</v>
      </c>
      <c r="AY136" s="17" t="s">
        <v>144</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152</v>
      </c>
      <c r="BM136" s="183" t="s">
        <v>429</v>
      </c>
    </row>
    <row r="137" spans="1:65" s="2" customFormat="1" ht="16.5" customHeight="1">
      <c r="A137" s="34"/>
      <c r="B137" s="35"/>
      <c r="C137" s="173" t="s">
        <v>302</v>
      </c>
      <c r="D137" s="173" t="s">
        <v>147</v>
      </c>
      <c r="E137" s="174" t="s">
        <v>865</v>
      </c>
      <c r="F137" s="175" t="s">
        <v>866</v>
      </c>
      <c r="G137" s="176" t="s">
        <v>801</v>
      </c>
      <c r="H137" s="177">
        <v>2</v>
      </c>
      <c r="I137" s="178"/>
      <c r="J137" s="177">
        <f>ROUND((ROUND(I137,2))*(ROUND(H137,2)),2)</f>
        <v>0</v>
      </c>
      <c r="K137" s="175" t="s">
        <v>275</v>
      </c>
      <c r="L137" s="39"/>
      <c r="M137" s="179" t="s">
        <v>18</v>
      </c>
      <c r="N137" s="180" t="s">
        <v>46</v>
      </c>
      <c r="O137" s="64"/>
      <c r="P137" s="181">
        <f>O137*H137</f>
        <v>0</v>
      </c>
      <c r="Q137" s="181">
        <v>0</v>
      </c>
      <c r="R137" s="181">
        <f>Q137*H137</f>
        <v>0</v>
      </c>
      <c r="S137" s="181">
        <v>0</v>
      </c>
      <c r="T137" s="182">
        <f>S137*H137</f>
        <v>0</v>
      </c>
      <c r="U137" s="34"/>
      <c r="V137" s="34"/>
      <c r="W137" s="34"/>
      <c r="X137" s="34"/>
      <c r="Y137" s="34"/>
      <c r="Z137" s="34"/>
      <c r="AA137" s="34"/>
      <c r="AB137" s="34"/>
      <c r="AC137" s="34"/>
      <c r="AD137" s="34"/>
      <c r="AE137" s="34"/>
      <c r="AR137" s="183" t="s">
        <v>152</v>
      </c>
      <c r="AT137" s="183" t="s">
        <v>147</v>
      </c>
      <c r="AU137" s="183" t="s">
        <v>83</v>
      </c>
      <c r="AY137" s="17" t="s">
        <v>144</v>
      </c>
      <c r="BE137" s="184">
        <f>IF(N137="základní",J137,0)</f>
        <v>0</v>
      </c>
      <c r="BF137" s="184">
        <f>IF(N137="snížená",J137,0)</f>
        <v>0</v>
      </c>
      <c r="BG137" s="184">
        <f>IF(N137="zákl. přenesená",J137,0)</f>
        <v>0</v>
      </c>
      <c r="BH137" s="184">
        <f>IF(N137="sníž. přenesená",J137,0)</f>
        <v>0</v>
      </c>
      <c r="BI137" s="184">
        <f>IF(N137="nulová",J137,0)</f>
        <v>0</v>
      </c>
      <c r="BJ137" s="17" t="s">
        <v>83</v>
      </c>
      <c r="BK137" s="184">
        <f>ROUND((ROUND(I137,2))*(ROUND(H137,2)),2)</f>
        <v>0</v>
      </c>
      <c r="BL137" s="17" t="s">
        <v>152</v>
      </c>
      <c r="BM137" s="183" t="s">
        <v>443</v>
      </c>
    </row>
    <row r="138" spans="1:65" s="2" customFormat="1" ht="29.25">
      <c r="A138" s="34"/>
      <c r="B138" s="35"/>
      <c r="C138" s="36"/>
      <c r="D138" s="192" t="s">
        <v>507</v>
      </c>
      <c r="E138" s="36"/>
      <c r="F138" s="233" t="s">
        <v>867</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507</v>
      </c>
      <c r="AU138" s="17" t="s">
        <v>83</v>
      </c>
    </row>
    <row r="139" spans="1:65" s="12" customFormat="1" ht="25.9" customHeight="1">
      <c r="B139" s="157"/>
      <c r="C139" s="158"/>
      <c r="D139" s="159" t="s">
        <v>74</v>
      </c>
      <c r="E139" s="160" t="s">
        <v>868</v>
      </c>
      <c r="F139" s="160" t="s">
        <v>869</v>
      </c>
      <c r="G139" s="158"/>
      <c r="H139" s="158"/>
      <c r="I139" s="161"/>
      <c r="J139" s="162">
        <f>BK139</f>
        <v>0</v>
      </c>
      <c r="K139" s="158"/>
      <c r="L139" s="163"/>
      <c r="M139" s="164"/>
      <c r="N139" s="165"/>
      <c r="O139" s="165"/>
      <c r="P139" s="166">
        <f>SUM(P140:P157)</f>
        <v>0</v>
      </c>
      <c r="Q139" s="165"/>
      <c r="R139" s="166">
        <f>SUM(R140:R157)</f>
        <v>0</v>
      </c>
      <c r="S139" s="165"/>
      <c r="T139" s="167">
        <f>SUM(T140:T157)</f>
        <v>0</v>
      </c>
      <c r="AR139" s="168" t="s">
        <v>83</v>
      </c>
      <c r="AT139" s="169" t="s">
        <v>74</v>
      </c>
      <c r="AU139" s="169" t="s">
        <v>75</v>
      </c>
      <c r="AY139" s="168" t="s">
        <v>144</v>
      </c>
      <c r="BK139" s="170">
        <f>SUM(BK140:BK157)</f>
        <v>0</v>
      </c>
    </row>
    <row r="140" spans="1:65" s="2" customFormat="1" ht="33" customHeight="1">
      <c r="A140" s="34"/>
      <c r="B140" s="35"/>
      <c r="C140" s="173" t="s">
        <v>307</v>
      </c>
      <c r="D140" s="173" t="s">
        <v>147</v>
      </c>
      <c r="E140" s="174" t="s">
        <v>870</v>
      </c>
      <c r="F140" s="175" t="s">
        <v>871</v>
      </c>
      <c r="G140" s="176" t="s">
        <v>872</v>
      </c>
      <c r="H140" s="177">
        <v>84</v>
      </c>
      <c r="I140" s="178"/>
      <c r="J140" s="177">
        <f>ROUND((ROUND(I140,2))*(ROUND(H140,2)),2)</f>
        <v>0</v>
      </c>
      <c r="K140" s="175" t="s">
        <v>275</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152</v>
      </c>
      <c r="AT140" s="183" t="s">
        <v>147</v>
      </c>
      <c r="AU140" s="183" t="s">
        <v>83</v>
      </c>
      <c r="AY140" s="17" t="s">
        <v>144</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152</v>
      </c>
      <c r="BM140" s="183" t="s">
        <v>453</v>
      </c>
    </row>
    <row r="141" spans="1:65" s="2" customFormat="1" ht="29.25">
      <c r="A141" s="34"/>
      <c r="B141" s="35"/>
      <c r="C141" s="36"/>
      <c r="D141" s="192" t="s">
        <v>507</v>
      </c>
      <c r="E141" s="36"/>
      <c r="F141" s="233" t="s">
        <v>873</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507</v>
      </c>
      <c r="AU141" s="17" t="s">
        <v>83</v>
      </c>
    </row>
    <row r="142" spans="1:65" s="2" customFormat="1" ht="33" customHeight="1">
      <c r="A142" s="34"/>
      <c r="B142" s="35"/>
      <c r="C142" s="173" t="s">
        <v>314</v>
      </c>
      <c r="D142" s="173" t="s">
        <v>147</v>
      </c>
      <c r="E142" s="174" t="s">
        <v>874</v>
      </c>
      <c r="F142" s="175" t="s">
        <v>875</v>
      </c>
      <c r="G142" s="176" t="s">
        <v>872</v>
      </c>
      <c r="H142" s="177">
        <v>49</v>
      </c>
      <c r="I142" s="178"/>
      <c r="J142" s="177">
        <f>ROUND((ROUND(I142,2))*(ROUND(H142,2)),2)</f>
        <v>0</v>
      </c>
      <c r="K142" s="175" t="s">
        <v>275</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152</v>
      </c>
      <c r="AT142" s="183" t="s">
        <v>147</v>
      </c>
      <c r="AU142" s="183" t="s">
        <v>83</v>
      </c>
      <c r="AY142" s="17" t="s">
        <v>144</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152</v>
      </c>
      <c r="BM142" s="183" t="s">
        <v>463</v>
      </c>
    </row>
    <row r="143" spans="1:65" s="2" customFormat="1" ht="29.25">
      <c r="A143" s="34"/>
      <c r="B143" s="35"/>
      <c r="C143" s="36"/>
      <c r="D143" s="192" t="s">
        <v>507</v>
      </c>
      <c r="E143" s="36"/>
      <c r="F143" s="233" t="s">
        <v>873</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507</v>
      </c>
      <c r="AU143" s="17" t="s">
        <v>83</v>
      </c>
    </row>
    <row r="144" spans="1:65" s="2" customFormat="1" ht="33" customHeight="1">
      <c r="A144" s="34"/>
      <c r="B144" s="35"/>
      <c r="C144" s="173" t="s">
        <v>320</v>
      </c>
      <c r="D144" s="173" t="s">
        <v>147</v>
      </c>
      <c r="E144" s="174" t="s">
        <v>876</v>
      </c>
      <c r="F144" s="175" t="s">
        <v>877</v>
      </c>
      <c r="G144" s="176" t="s">
        <v>872</v>
      </c>
      <c r="H144" s="177">
        <v>46</v>
      </c>
      <c r="I144" s="178"/>
      <c r="J144" s="177">
        <f>ROUND((ROUND(I144,2))*(ROUND(H144,2)),2)</f>
        <v>0</v>
      </c>
      <c r="K144" s="175" t="s">
        <v>275</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152</v>
      </c>
      <c r="AT144" s="183" t="s">
        <v>147</v>
      </c>
      <c r="AU144" s="183" t="s">
        <v>83</v>
      </c>
      <c r="AY144" s="17" t="s">
        <v>144</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152</v>
      </c>
      <c r="BM144" s="183" t="s">
        <v>473</v>
      </c>
    </row>
    <row r="145" spans="1:65" s="2" customFormat="1" ht="29.25">
      <c r="A145" s="34"/>
      <c r="B145" s="35"/>
      <c r="C145" s="36"/>
      <c r="D145" s="192" t="s">
        <v>507</v>
      </c>
      <c r="E145" s="36"/>
      <c r="F145" s="233" t="s">
        <v>873</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507</v>
      </c>
      <c r="AU145" s="17" t="s">
        <v>83</v>
      </c>
    </row>
    <row r="146" spans="1:65" s="2" customFormat="1" ht="33" customHeight="1">
      <c r="A146" s="34"/>
      <c r="B146" s="35"/>
      <c r="C146" s="173" t="s">
        <v>327</v>
      </c>
      <c r="D146" s="173" t="s">
        <v>147</v>
      </c>
      <c r="E146" s="174" t="s">
        <v>878</v>
      </c>
      <c r="F146" s="175" t="s">
        <v>879</v>
      </c>
      <c r="G146" s="176" t="s">
        <v>872</v>
      </c>
      <c r="H146" s="177">
        <v>137</v>
      </c>
      <c r="I146" s="178"/>
      <c r="J146" s="177">
        <f>ROUND((ROUND(I146,2))*(ROUND(H146,2)),2)</f>
        <v>0</v>
      </c>
      <c r="K146" s="175" t="s">
        <v>275</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152</v>
      </c>
      <c r="AT146" s="183" t="s">
        <v>147</v>
      </c>
      <c r="AU146" s="183" t="s">
        <v>83</v>
      </c>
      <c r="AY146" s="17" t="s">
        <v>144</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152</v>
      </c>
      <c r="BM146" s="183" t="s">
        <v>485</v>
      </c>
    </row>
    <row r="147" spans="1:65" s="2" customFormat="1" ht="29.25">
      <c r="A147" s="34"/>
      <c r="B147" s="35"/>
      <c r="C147" s="36"/>
      <c r="D147" s="192" t="s">
        <v>507</v>
      </c>
      <c r="E147" s="36"/>
      <c r="F147" s="233" t="s">
        <v>873</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507</v>
      </c>
      <c r="AU147" s="17" t="s">
        <v>83</v>
      </c>
    </row>
    <row r="148" spans="1:65" s="2" customFormat="1" ht="33" customHeight="1">
      <c r="A148" s="34"/>
      <c r="B148" s="35"/>
      <c r="C148" s="173" t="s">
        <v>334</v>
      </c>
      <c r="D148" s="173" t="s">
        <v>147</v>
      </c>
      <c r="E148" s="174" t="s">
        <v>880</v>
      </c>
      <c r="F148" s="175" t="s">
        <v>881</v>
      </c>
      <c r="G148" s="176" t="s">
        <v>872</v>
      </c>
      <c r="H148" s="177">
        <v>34</v>
      </c>
      <c r="I148" s="178"/>
      <c r="J148" s="177">
        <f>ROUND((ROUND(I148,2))*(ROUND(H148,2)),2)</f>
        <v>0</v>
      </c>
      <c r="K148" s="175" t="s">
        <v>275</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152</v>
      </c>
      <c r="AT148" s="183" t="s">
        <v>147</v>
      </c>
      <c r="AU148" s="183" t="s">
        <v>83</v>
      </c>
      <c r="AY148" s="17" t="s">
        <v>144</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152</v>
      </c>
      <c r="BM148" s="183" t="s">
        <v>495</v>
      </c>
    </row>
    <row r="149" spans="1:65" s="2" customFormat="1" ht="29.25">
      <c r="A149" s="34"/>
      <c r="B149" s="35"/>
      <c r="C149" s="36"/>
      <c r="D149" s="192" t="s">
        <v>507</v>
      </c>
      <c r="E149" s="36"/>
      <c r="F149" s="233" t="s">
        <v>873</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507</v>
      </c>
      <c r="AU149" s="17" t="s">
        <v>83</v>
      </c>
    </row>
    <row r="150" spans="1:65" s="2" customFormat="1" ht="33" customHeight="1">
      <c r="A150" s="34"/>
      <c r="B150" s="35"/>
      <c r="C150" s="173" t="s">
        <v>341</v>
      </c>
      <c r="D150" s="173" t="s">
        <v>147</v>
      </c>
      <c r="E150" s="174" t="s">
        <v>882</v>
      </c>
      <c r="F150" s="175" t="s">
        <v>883</v>
      </c>
      <c r="G150" s="176" t="s">
        <v>872</v>
      </c>
      <c r="H150" s="177">
        <v>44</v>
      </c>
      <c r="I150" s="178"/>
      <c r="J150" s="177">
        <f>ROUND((ROUND(I150,2))*(ROUND(H150,2)),2)</f>
        <v>0</v>
      </c>
      <c r="K150" s="175" t="s">
        <v>275</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152</v>
      </c>
      <c r="AT150" s="183" t="s">
        <v>147</v>
      </c>
      <c r="AU150" s="183" t="s">
        <v>83</v>
      </c>
      <c r="AY150" s="17" t="s">
        <v>144</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152</v>
      </c>
      <c r="BM150" s="183" t="s">
        <v>513</v>
      </c>
    </row>
    <row r="151" spans="1:65" s="2" customFormat="1" ht="29.25">
      <c r="A151" s="34"/>
      <c r="B151" s="35"/>
      <c r="C151" s="36"/>
      <c r="D151" s="192" t="s">
        <v>507</v>
      </c>
      <c r="E151" s="36"/>
      <c r="F151" s="233" t="s">
        <v>873</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507</v>
      </c>
      <c r="AU151" s="17" t="s">
        <v>83</v>
      </c>
    </row>
    <row r="152" spans="1:65" s="2" customFormat="1" ht="33" customHeight="1">
      <c r="A152" s="34"/>
      <c r="B152" s="35"/>
      <c r="C152" s="173" t="s">
        <v>349</v>
      </c>
      <c r="D152" s="173" t="s">
        <v>147</v>
      </c>
      <c r="E152" s="174" t="s">
        <v>884</v>
      </c>
      <c r="F152" s="175" t="s">
        <v>885</v>
      </c>
      <c r="G152" s="176" t="s">
        <v>872</v>
      </c>
      <c r="H152" s="177">
        <v>50</v>
      </c>
      <c r="I152" s="178"/>
      <c r="J152" s="177">
        <f>ROUND((ROUND(I152,2))*(ROUND(H152,2)),2)</f>
        <v>0</v>
      </c>
      <c r="K152" s="175" t="s">
        <v>275</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152</v>
      </c>
      <c r="AT152" s="183" t="s">
        <v>147</v>
      </c>
      <c r="AU152" s="183" t="s">
        <v>83</v>
      </c>
      <c r="AY152" s="17" t="s">
        <v>144</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152</v>
      </c>
      <c r="BM152" s="183" t="s">
        <v>522</v>
      </c>
    </row>
    <row r="153" spans="1:65" s="2" customFormat="1" ht="29.25">
      <c r="A153" s="34"/>
      <c r="B153" s="35"/>
      <c r="C153" s="36"/>
      <c r="D153" s="192" t="s">
        <v>507</v>
      </c>
      <c r="E153" s="36"/>
      <c r="F153" s="233" t="s">
        <v>873</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507</v>
      </c>
      <c r="AU153" s="17" t="s">
        <v>83</v>
      </c>
    </row>
    <row r="154" spans="1:65" s="2" customFormat="1" ht="24.2" customHeight="1">
      <c r="A154" s="34"/>
      <c r="B154" s="35"/>
      <c r="C154" s="173" t="s">
        <v>358</v>
      </c>
      <c r="D154" s="173" t="s">
        <v>147</v>
      </c>
      <c r="E154" s="174" t="s">
        <v>886</v>
      </c>
      <c r="F154" s="175" t="s">
        <v>887</v>
      </c>
      <c r="G154" s="176" t="s">
        <v>872</v>
      </c>
      <c r="H154" s="177">
        <v>124</v>
      </c>
      <c r="I154" s="178"/>
      <c r="J154" s="177">
        <f>ROUND((ROUND(I154,2))*(ROUND(H154,2)),2)</f>
        <v>0</v>
      </c>
      <c r="K154" s="175" t="s">
        <v>275</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152</v>
      </c>
      <c r="AT154" s="183" t="s">
        <v>147</v>
      </c>
      <c r="AU154" s="183" t="s">
        <v>83</v>
      </c>
      <c r="AY154" s="17" t="s">
        <v>144</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152</v>
      </c>
      <c r="BM154" s="183" t="s">
        <v>533</v>
      </c>
    </row>
    <row r="155" spans="1:65" s="2" customFormat="1" ht="48.75">
      <c r="A155" s="34"/>
      <c r="B155" s="35"/>
      <c r="C155" s="36"/>
      <c r="D155" s="192" t="s">
        <v>507</v>
      </c>
      <c r="E155" s="36"/>
      <c r="F155" s="233" t="s">
        <v>888</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507</v>
      </c>
      <c r="AU155" s="17" t="s">
        <v>83</v>
      </c>
    </row>
    <row r="156" spans="1:65" s="2" customFormat="1" ht="24.2" customHeight="1">
      <c r="A156" s="34"/>
      <c r="B156" s="35"/>
      <c r="C156" s="173" t="s">
        <v>364</v>
      </c>
      <c r="D156" s="173" t="s">
        <v>147</v>
      </c>
      <c r="E156" s="174" t="s">
        <v>889</v>
      </c>
      <c r="F156" s="175" t="s">
        <v>890</v>
      </c>
      <c r="G156" s="176" t="s">
        <v>872</v>
      </c>
      <c r="H156" s="177">
        <v>32</v>
      </c>
      <c r="I156" s="178"/>
      <c r="J156" s="177">
        <f>ROUND((ROUND(I156,2))*(ROUND(H156,2)),2)</f>
        <v>0</v>
      </c>
      <c r="K156" s="175" t="s">
        <v>275</v>
      </c>
      <c r="L156" s="39"/>
      <c r="M156" s="179" t="s">
        <v>18</v>
      </c>
      <c r="N156" s="180" t="s">
        <v>46</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152</v>
      </c>
      <c r="AT156" s="183" t="s">
        <v>147</v>
      </c>
      <c r="AU156" s="183" t="s">
        <v>83</v>
      </c>
      <c r="AY156" s="17" t="s">
        <v>144</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152</v>
      </c>
      <c r="BM156" s="183" t="s">
        <v>544</v>
      </c>
    </row>
    <row r="157" spans="1:65" s="2" customFormat="1" ht="48.75">
      <c r="A157" s="34"/>
      <c r="B157" s="35"/>
      <c r="C157" s="36"/>
      <c r="D157" s="192" t="s">
        <v>507</v>
      </c>
      <c r="E157" s="36"/>
      <c r="F157" s="233" t="s">
        <v>891</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507</v>
      </c>
      <c r="AU157" s="17" t="s">
        <v>83</v>
      </c>
    </row>
    <row r="158" spans="1:65" s="12" customFormat="1" ht="25.9" customHeight="1">
      <c r="B158" s="157"/>
      <c r="C158" s="158"/>
      <c r="D158" s="159" t="s">
        <v>74</v>
      </c>
      <c r="E158" s="160" t="s">
        <v>892</v>
      </c>
      <c r="F158" s="160" t="s">
        <v>893</v>
      </c>
      <c r="G158" s="158"/>
      <c r="H158" s="158"/>
      <c r="I158" s="161"/>
      <c r="J158" s="162">
        <f>BK158</f>
        <v>0</v>
      </c>
      <c r="K158" s="158"/>
      <c r="L158" s="163"/>
      <c r="M158" s="164"/>
      <c r="N158" s="165"/>
      <c r="O158" s="165"/>
      <c r="P158" s="166">
        <f>SUM(P159:P172)</f>
        <v>0</v>
      </c>
      <c r="Q158" s="165"/>
      <c r="R158" s="166">
        <f>SUM(R159:R172)</f>
        <v>0</v>
      </c>
      <c r="S158" s="165"/>
      <c r="T158" s="167">
        <f>SUM(T159:T172)</f>
        <v>0</v>
      </c>
      <c r="AR158" s="168" t="s">
        <v>83</v>
      </c>
      <c r="AT158" s="169" t="s">
        <v>74</v>
      </c>
      <c r="AU158" s="169" t="s">
        <v>75</v>
      </c>
      <c r="AY158" s="168" t="s">
        <v>144</v>
      </c>
      <c r="BK158" s="170">
        <f>SUM(BK159:BK172)</f>
        <v>0</v>
      </c>
    </row>
    <row r="159" spans="1:65" s="2" customFormat="1" ht="37.9" customHeight="1">
      <c r="A159" s="34"/>
      <c r="B159" s="35"/>
      <c r="C159" s="173" t="s">
        <v>369</v>
      </c>
      <c r="D159" s="173" t="s">
        <v>147</v>
      </c>
      <c r="E159" s="174" t="s">
        <v>894</v>
      </c>
      <c r="F159" s="175" t="s">
        <v>895</v>
      </c>
      <c r="G159" s="176" t="s">
        <v>872</v>
      </c>
      <c r="H159" s="177">
        <v>84</v>
      </c>
      <c r="I159" s="178"/>
      <c r="J159" s="177">
        <f>ROUND((ROUND(I159,2))*(ROUND(H159,2)),2)</f>
        <v>0</v>
      </c>
      <c r="K159" s="175" t="s">
        <v>275</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152</v>
      </c>
      <c r="AT159" s="183" t="s">
        <v>147</v>
      </c>
      <c r="AU159" s="183" t="s">
        <v>83</v>
      </c>
      <c r="AY159" s="17" t="s">
        <v>144</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152</v>
      </c>
      <c r="BM159" s="183" t="s">
        <v>556</v>
      </c>
    </row>
    <row r="160" spans="1:65" s="2" customFormat="1" ht="19.5">
      <c r="A160" s="34"/>
      <c r="B160" s="35"/>
      <c r="C160" s="36"/>
      <c r="D160" s="192" t="s">
        <v>507</v>
      </c>
      <c r="E160" s="36"/>
      <c r="F160" s="233" t="s">
        <v>896</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507</v>
      </c>
      <c r="AU160" s="17" t="s">
        <v>83</v>
      </c>
    </row>
    <row r="161" spans="1:65" s="2" customFormat="1" ht="37.9" customHeight="1">
      <c r="A161" s="34"/>
      <c r="B161" s="35"/>
      <c r="C161" s="173" t="s">
        <v>375</v>
      </c>
      <c r="D161" s="173" t="s">
        <v>147</v>
      </c>
      <c r="E161" s="174" t="s">
        <v>897</v>
      </c>
      <c r="F161" s="175" t="s">
        <v>898</v>
      </c>
      <c r="G161" s="176" t="s">
        <v>872</v>
      </c>
      <c r="H161" s="177">
        <v>49</v>
      </c>
      <c r="I161" s="178"/>
      <c r="J161" s="177">
        <f>ROUND((ROUND(I161,2))*(ROUND(H161,2)),2)</f>
        <v>0</v>
      </c>
      <c r="K161" s="175" t="s">
        <v>275</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152</v>
      </c>
      <c r="AT161" s="183" t="s">
        <v>147</v>
      </c>
      <c r="AU161" s="183" t="s">
        <v>83</v>
      </c>
      <c r="AY161" s="17" t="s">
        <v>144</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152</v>
      </c>
      <c r="BM161" s="183" t="s">
        <v>567</v>
      </c>
    </row>
    <row r="162" spans="1:65" s="2" customFormat="1" ht="19.5">
      <c r="A162" s="34"/>
      <c r="B162" s="35"/>
      <c r="C162" s="36"/>
      <c r="D162" s="192" t="s">
        <v>507</v>
      </c>
      <c r="E162" s="36"/>
      <c r="F162" s="233" t="s">
        <v>896</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507</v>
      </c>
      <c r="AU162" s="17" t="s">
        <v>83</v>
      </c>
    </row>
    <row r="163" spans="1:65" s="2" customFormat="1" ht="37.9" customHeight="1">
      <c r="A163" s="34"/>
      <c r="B163" s="35"/>
      <c r="C163" s="173" t="s">
        <v>380</v>
      </c>
      <c r="D163" s="173" t="s">
        <v>147</v>
      </c>
      <c r="E163" s="174" t="s">
        <v>899</v>
      </c>
      <c r="F163" s="175" t="s">
        <v>900</v>
      </c>
      <c r="G163" s="176" t="s">
        <v>872</v>
      </c>
      <c r="H163" s="177">
        <v>46</v>
      </c>
      <c r="I163" s="178"/>
      <c r="J163" s="177">
        <f>ROUND((ROUND(I163,2))*(ROUND(H163,2)),2)</f>
        <v>0</v>
      </c>
      <c r="K163" s="175" t="s">
        <v>275</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152</v>
      </c>
      <c r="AT163" s="183" t="s">
        <v>147</v>
      </c>
      <c r="AU163" s="183" t="s">
        <v>83</v>
      </c>
      <c r="AY163" s="17" t="s">
        <v>144</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152</v>
      </c>
      <c r="BM163" s="183" t="s">
        <v>577</v>
      </c>
    </row>
    <row r="164" spans="1:65" s="2" customFormat="1" ht="19.5">
      <c r="A164" s="34"/>
      <c r="B164" s="35"/>
      <c r="C164" s="36"/>
      <c r="D164" s="192" t="s">
        <v>507</v>
      </c>
      <c r="E164" s="36"/>
      <c r="F164" s="233" t="s">
        <v>896</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507</v>
      </c>
      <c r="AU164" s="17" t="s">
        <v>83</v>
      </c>
    </row>
    <row r="165" spans="1:65" s="2" customFormat="1" ht="37.9" customHeight="1">
      <c r="A165" s="34"/>
      <c r="B165" s="35"/>
      <c r="C165" s="173" t="s">
        <v>387</v>
      </c>
      <c r="D165" s="173" t="s">
        <v>147</v>
      </c>
      <c r="E165" s="174" t="s">
        <v>901</v>
      </c>
      <c r="F165" s="175" t="s">
        <v>902</v>
      </c>
      <c r="G165" s="176" t="s">
        <v>872</v>
      </c>
      <c r="H165" s="177">
        <v>137</v>
      </c>
      <c r="I165" s="178"/>
      <c r="J165" s="177">
        <f>ROUND((ROUND(I165,2))*(ROUND(H165,2)),2)</f>
        <v>0</v>
      </c>
      <c r="K165" s="175" t="s">
        <v>275</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152</v>
      </c>
      <c r="AT165" s="183" t="s">
        <v>147</v>
      </c>
      <c r="AU165" s="183" t="s">
        <v>83</v>
      </c>
      <c r="AY165" s="17" t="s">
        <v>144</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152</v>
      </c>
      <c r="BM165" s="183" t="s">
        <v>587</v>
      </c>
    </row>
    <row r="166" spans="1:65" s="2" customFormat="1" ht="19.5">
      <c r="A166" s="34"/>
      <c r="B166" s="35"/>
      <c r="C166" s="36"/>
      <c r="D166" s="192" t="s">
        <v>507</v>
      </c>
      <c r="E166" s="36"/>
      <c r="F166" s="233" t="s">
        <v>896</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507</v>
      </c>
      <c r="AU166" s="17" t="s">
        <v>83</v>
      </c>
    </row>
    <row r="167" spans="1:65" s="2" customFormat="1" ht="37.9" customHeight="1">
      <c r="A167" s="34"/>
      <c r="B167" s="35"/>
      <c r="C167" s="173" t="s">
        <v>396</v>
      </c>
      <c r="D167" s="173" t="s">
        <v>147</v>
      </c>
      <c r="E167" s="174" t="s">
        <v>903</v>
      </c>
      <c r="F167" s="175" t="s">
        <v>904</v>
      </c>
      <c r="G167" s="176" t="s">
        <v>872</v>
      </c>
      <c r="H167" s="177">
        <v>34</v>
      </c>
      <c r="I167" s="178"/>
      <c r="J167" s="177">
        <f>ROUND((ROUND(I167,2))*(ROUND(H167,2)),2)</f>
        <v>0</v>
      </c>
      <c r="K167" s="175" t="s">
        <v>275</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152</v>
      </c>
      <c r="AT167" s="183" t="s">
        <v>147</v>
      </c>
      <c r="AU167" s="183" t="s">
        <v>83</v>
      </c>
      <c r="AY167" s="17" t="s">
        <v>144</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152</v>
      </c>
      <c r="BM167" s="183" t="s">
        <v>601</v>
      </c>
    </row>
    <row r="168" spans="1:65" s="2" customFormat="1" ht="19.5">
      <c r="A168" s="34"/>
      <c r="B168" s="35"/>
      <c r="C168" s="36"/>
      <c r="D168" s="192" t="s">
        <v>507</v>
      </c>
      <c r="E168" s="36"/>
      <c r="F168" s="233" t="s">
        <v>896</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507</v>
      </c>
      <c r="AU168" s="17" t="s">
        <v>83</v>
      </c>
    </row>
    <row r="169" spans="1:65" s="2" customFormat="1" ht="37.9" customHeight="1">
      <c r="A169" s="34"/>
      <c r="B169" s="35"/>
      <c r="C169" s="173" t="s">
        <v>401</v>
      </c>
      <c r="D169" s="173" t="s">
        <v>147</v>
      </c>
      <c r="E169" s="174" t="s">
        <v>905</v>
      </c>
      <c r="F169" s="175" t="s">
        <v>906</v>
      </c>
      <c r="G169" s="176" t="s">
        <v>872</v>
      </c>
      <c r="H169" s="177">
        <v>44</v>
      </c>
      <c r="I169" s="178"/>
      <c r="J169" s="177">
        <f>ROUND((ROUND(I169,2))*(ROUND(H169,2)),2)</f>
        <v>0</v>
      </c>
      <c r="K169" s="175" t="s">
        <v>275</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152</v>
      </c>
      <c r="AT169" s="183" t="s">
        <v>147</v>
      </c>
      <c r="AU169" s="183" t="s">
        <v>83</v>
      </c>
      <c r="AY169" s="17" t="s">
        <v>144</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152</v>
      </c>
      <c r="BM169" s="183" t="s">
        <v>611</v>
      </c>
    </row>
    <row r="170" spans="1:65" s="2" customFormat="1" ht="19.5">
      <c r="A170" s="34"/>
      <c r="B170" s="35"/>
      <c r="C170" s="36"/>
      <c r="D170" s="192" t="s">
        <v>507</v>
      </c>
      <c r="E170" s="36"/>
      <c r="F170" s="233" t="s">
        <v>896</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507</v>
      </c>
      <c r="AU170" s="17" t="s">
        <v>83</v>
      </c>
    </row>
    <row r="171" spans="1:65" s="2" customFormat="1" ht="37.9" customHeight="1">
      <c r="A171" s="34"/>
      <c r="B171" s="35"/>
      <c r="C171" s="173" t="s">
        <v>406</v>
      </c>
      <c r="D171" s="173" t="s">
        <v>147</v>
      </c>
      <c r="E171" s="174" t="s">
        <v>907</v>
      </c>
      <c r="F171" s="175" t="s">
        <v>908</v>
      </c>
      <c r="G171" s="176" t="s">
        <v>872</v>
      </c>
      <c r="H171" s="177">
        <v>50</v>
      </c>
      <c r="I171" s="178"/>
      <c r="J171" s="177">
        <f>ROUND((ROUND(I171,2))*(ROUND(H171,2)),2)</f>
        <v>0</v>
      </c>
      <c r="K171" s="175" t="s">
        <v>275</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152</v>
      </c>
      <c r="AT171" s="183" t="s">
        <v>147</v>
      </c>
      <c r="AU171" s="183" t="s">
        <v>83</v>
      </c>
      <c r="AY171" s="17" t="s">
        <v>144</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152</v>
      </c>
      <c r="BM171" s="183" t="s">
        <v>623</v>
      </c>
    </row>
    <row r="172" spans="1:65" s="2" customFormat="1" ht="19.5">
      <c r="A172" s="34"/>
      <c r="B172" s="35"/>
      <c r="C172" s="36"/>
      <c r="D172" s="192" t="s">
        <v>507</v>
      </c>
      <c r="E172" s="36"/>
      <c r="F172" s="233" t="s">
        <v>896</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507</v>
      </c>
      <c r="AU172" s="17" t="s">
        <v>83</v>
      </c>
    </row>
    <row r="173" spans="1:65" s="12" customFormat="1" ht="25.9" customHeight="1">
      <c r="B173" s="157"/>
      <c r="C173" s="158"/>
      <c r="D173" s="159" t="s">
        <v>74</v>
      </c>
      <c r="E173" s="160" t="s">
        <v>909</v>
      </c>
      <c r="F173" s="160" t="s">
        <v>910</v>
      </c>
      <c r="G173" s="158"/>
      <c r="H173" s="158"/>
      <c r="I173" s="161"/>
      <c r="J173" s="162">
        <f>BK173</f>
        <v>0</v>
      </c>
      <c r="K173" s="158"/>
      <c r="L173" s="163"/>
      <c r="M173" s="164"/>
      <c r="N173" s="165"/>
      <c r="O173" s="165"/>
      <c r="P173" s="166">
        <f>SUM(P174:P178)</f>
        <v>0</v>
      </c>
      <c r="Q173" s="165"/>
      <c r="R173" s="166">
        <f>SUM(R174:R178)</f>
        <v>0</v>
      </c>
      <c r="S173" s="165"/>
      <c r="T173" s="167">
        <f>SUM(T174:T178)</f>
        <v>0</v>
      </c>
      <c r="AR173" s="168" t="s">
        <v>83</v>
      </c>
      <c r="AT173" s="169" t="s">
        <v>74</v>
      </c>
      <c r="AU173" s="169" t="s">
        <v>75</v>
      </c>
      <c r="AY173" s="168" t="s">
        <v>144</v>
      </c>
      <c r="BK173" s="170">
        <f>SUM(BK174:BK178)</f>
        <v>0</v>
      </c>
    </row>
    <row r="174" spans="1:65" s="2" customFormat="1" ht="24.2" customHeight="1">
      <c r="A174" s="34"/>
      <c r="B174" s="35"/>
      <c r="C174" s="173" t="s">
        <v>410</v>
      </c>
      <c r="D174" s="173" t="s">
        <v>147</v>
      </c>
      <c r="E174" s="174" t="s">
        <v>911</v>
      </c>
      <c r="F174" s="175" t="s">
        <v>912</v>
      </c>
      <c r="G174" s="176" t="s">
        <v>150</v>
      </c>
      <c r="H174" s="177">
        <v>6</v>
      </c>
      <c r="I174" s="178"/>
      <c r="J174" s="177">
        <f>ROUND((ROUND(I174,2))*(ROUND(H174,2)),2)</f>
        <v>0</v>
      </c>
      <c r="K174" s="175" t="s">
        <v>275</v>
      </c>
      <c r="L174" s="39"/>
      <c r="M174" s="179" t="s">
        <v>18</v>
      </c>
      <c r="N174" s="180" t="s">
        <v>46</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152</v>
      </c>
      <c r="AT174" s="183" t="s">
        <v>147</v>
      </c>
      <c r="AU174" s="183" t="s">
        <v>83</v>
      </c>
      <c r="AY174" s="17" t="s">
        <v>144</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152</v>
      </c>
      <c r="BM174" s="183" t="s">
        <v>637</v>
      </c>
    </row>
    <row r="175" spans="1:65" s="2" customFormat="1" ht="19.5">
      <c r="A175" s="34"/>
      <c r="B175" s="35"/>
      <c r="C175" s="36"/>
      <c r="D175" s="192" t="s">
        <v>507</v>
      </c>
      <c r="E175" s="36"/>
      <c r="F175" s="233" t="s">
        <v>913</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507</v>
      </c>
      <c r="AU175" s="17" t="s">
        <v>83</v>
      </c>
    </row>
    <row r="176" spans="1:65" s="2" customFormat="1" ht="24.2" customHeight="1">
      <c r="A176" s="34"/>
      <c r="B176" s="35"/>
      <c r="C176" s="173" t="s">
        <v>416</v>
      </c>
      <c r="D176" s="173" t="s">
        <v>147</v>
      </c>
      <c r="E176" s="174" t="s">
        <v>914</v>
      </c>
      <c r="F176" s="175" t="s">
        <v>915</v>
      </c>
      <c r="G176" s="176" t="s">
        <v>150</v>
      </c>
      <c r="H176" s="177">
        <v>39</v>
      </c>
      <c r="I176" s="178"/>
      <c r="J176" s="177">
        <f>ROUND((ROUND(I176,2))*(ROUND(H176,2)),2)</f>
        <v>0</v>
      </c>
      <c r="K176" s="175" t="s">
        <v>275</v>
      </c>
      <c r="L176" s="39"/>
      <c r="M176" s="179" t="s">
        <v>18</v>
      </c>
      <c r="N176" s="180" t="s">
        <v>46</v>
      </c>
      <c r="O176" s="64"/>
      <c r="P176" s="181">
        <f>O176*H176</f>
        <v>0</v>
      </c>
      <c r="Q176" s="181">
        <v>0</v>
      </c>
      <c r="R176" s="181">
        <f>Q176*H176</f>
        <v>0</v>
      </c>
      <c r="S176" s="181">
        <v>0</v>
      </c>
      <c r="T176" s="182">
        <f>S176*H176</f>
        <v>0</v>
      </c>
      <c r="U176" s="34"/>
      <c r="V176" s="34"/>
      <c r="W176" s="34"/>
      <c r="X176" s="34"/>
      <c r="Y176" s="34"/>
      <c r="Z176" s="34"/>
      <c r="AA176" s="34"/>
      <c r="AB176" s="34"/>
      <c r="AC176" s="34"/>
      <c r="AD176" s="34"/>
      <c r="AE176" s="34"/>
      <c r="AR176" s="183" t="s">
        <v>152</v>
      </c>
      <c r="AT176" s="183" t="s">
        <v>147</v>
      </c>
      <c r="AU176" s="183" t="s">
        <v>83</v>
      </c>
      <c r="AY176" s="17" t="s">
        <v>144</v>
      </c>
      <c r="BE176" s="184">
        <f>IF(N176="základní",J176,0)</f>
        <v>0</v>
      </c>
      <c r="BF176" s="184">
        <f>IF(N176="snížená",J176,0)</f>
        <v>0</v>
      </c>
      <c r="BG176" s="184">
        <f>IF(N176="zákl. přenesená",J176,0)</f>
        <v>0</v>
      </c>
      <c r="BH176" s="184">
        <f>IF(N176="sníž. přenesená",J176,0)</f>
        <v>0</v>
      </c>
      <c r="BI176" s="184">
        <f>IF(N176="nulová",J176,0)</f>
        <v>0</v>
      </c>
      <c r="BJ176" s="17" t="s">
        <v>83</v>
      </c>
      <c r="BK176" s="184">
        <f>ROUND((ROUND(I176,2))*(ROUND(H176,2)),2)</f>
        <v>0</v>
      </c>
      <c r="BL176" s="17" t="s">
        <v>152</v>
      </c>
      <c r="BM176" s="183" t="s">
        <v>657</v>
      </c>
    </row>
    <row r="177" spans="1:65" s="2" customFormat="1" ht="16.5" customHeight="1">
      <c r="A177" s="34"/>
      <c r="B177" s="35"/>
      <c r="C177" s="173" t="s">
        <v>424</v>
      </c>
      <c r="D177" s="173" t="s">
        <v>147</v>
      </c>
      <c r="E177" s="174" t="s">
        <v>916</v>
      </c>
      <c r="F177" s="175" t="s">
        <v>917</v>
      </c>
      <c r="G177" s="176" t="s">
        <v>150</v>
      </c>
      <c r="H177" s="177">
        <v>39</v>
      </c>
      <c r="I177" s="178"/>
      <c r="J177" s="177">
        <f>ROUND((ROUND(I177,2))*(ROUND(H177,2)),2)</f>
        <v>0</v>
      </c>
      <c r="K177" s="175" t="s">
        <v>275</v>
      </c>
      <c r="L177" s="39"/>
      <c r="M177" s="179" t="s">
        <v>18</v>
      </c>
      <c r="N177" s="180" t="s">
        <v>46</v>
      </c>
      <c r="O177" s="64"/>
      <c r="P177" s="181">
        <f>O177*H177</f>
        <v>0</v>
      </c>
      <c r="Q177" s="181">
        <v>0</v>
      </c>
      <c r="R177" s="181">
        <f>Q177*H177</f>
        <v>0</v>
      </c>
      <c r="S177" s="181">
        <v>0</v>
      </c>
      <c r="T177" s="182">
        <f>S177*H177</f>
        <v>0</v>
      </c>
      <c r="U177" s="34"/>
      <c r="V177" s="34"/>
      <c r="W177" s="34"/>
      <c r="X177" s="34"/>
      <c r="Y177" s="34"/>
      <c r="Z177" s="34"/>
      <c r="AA177" s="34"/>
      <c r="AB177" s="34"/>
      <c r="AC177" s="34"/>
      <c r="AD177" s="34"/>
      <c r="AE177" s="34"/>
      <c r="AR177" s="183" t="s">
        <v>152</v>
      </c>
      <c r="AT177" s="183" t="s">
        <v>147</v>
      </c>
      <c r="AU177" s="183" t="s">
        <v>83</v>
      </c>
      <c r="AY177" s="17" t="s">
        <v>144</v>
      </c>
      <c r="BE177" s="184">
        <f>IF(N177="základní",J177,0)</f>
        <v>0</v>
      </c>
      <c r="BF177" s="184">
        <f>IF(N177="snížená",J177,0)</f>
        <v>0</v>
      </c>
      <c r="BG177" s="184">
        <f>IF(N177="zákl. přenesená",J177,0)</f>
        <v>0</v>
      </c>
      <c r="BH177" s="184">
        <f>IF(N177="sníž. přenesená",J177,0)</f>
        <v>0</v>
      </c>
      <c r="BI177" s="184">
        <f>IF(N177="nulová",J177,0)</f>
        <v>0</v>
      </c>
      <c r="BJ177" s="17" t="s">
        <v>83</v>
      </c>
      <c r="BK177" s="184">
        <f>ROUND((ROUND(I177,2))*(ROUND(H177,2)),2)</f>
        <v>0</v>
      </c>
      <c r="BL177" s="17" t="s">
        <v>152</v>
      </c>
      <c r="BM177" s="183" t="s">
        <v>671</v>
      </c>
    </row>
    <row r="178" spans="1:65" s="2" customFormat="1" ht="19.5">
      <c r="A178" s="34"/>
      <c r="B178" s="35"/>
      <c r="C178" s="36"/>
      <c r="D178" s="192" t="s">
        <v>507</v>
      </c>
      <c r="E178" s="36"/>
      <c r="F178" s="233" t="s">
        <v>918</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507</v>
      </c>
      <c r="AU178" s="17" t="s">
        <v>83</v>
      </c>
    </row>
    <row r="179" spans="1:65" s="12" customFormat="1" ht="25.9" customHeight="1">
      <c r="B179" s="157"/>
      <c r="C179" s="158"/>
      <c r="D179" s="159" t="s">
        <v>74</v>
      </c>
      <c r="E179" s="160" t="s">
        <v>919</v>
      </c>
      <c r="F179" s="160" t="s">
        <v>677</v>
      </c>
      <c r="G179" s="158"/>
      <c r="H179" s="158"/>
      <c r="I179" s="161"/>
      <c r="J179" s="162">
        <f>BK179</f>
        <v>0</v>
      </c>
      <c r="K179" s="158"/>
      <c r="L179" s="163"/>
      <c r="M179" s="164"/>
      <c r="N179" s="165"/>
      <c r="O179" s="165"/>
      <c r="P179" s="166">
        <f>SUM(P180:P192)</f>
        <v>0</v>
      </c>
      <c r="Q179" s="165"/>
      <c r="R179" s="166">
        <f>SUM(R180:R192)</f>
        <v>0</v>
      </c>
      <c r="S179" s="165"/>
      <c r="T179" s="167">
        <f>SUM(T180:T192)</f>
        <v>0</v>
      </c>
      <c r="AR179" s="168" t="s">
        <v>83</v>
      </c>
      <c r="AT179" s="169" t="s">
        <v>74</v>
      </c>
      <c r="AU179" s="169" t="s">
        <v>75</v>
      </c>
      <c r="AY179" s="168" t="s">
        <v>144</v>
      </c>
      <c r="BK179" s="170">
        <f>SUM(BK180:BK192)</f>
        <v>0</v>
      </c>
    </row>
    <row r="180" spans="1:65" s="2" customFormat="1" ht="16.5" customHeight="1">
      <c r="A180" s="34"/>
      <c r="B180" s="35"/>
      <c r="C180" s="173" t="s">
        <v>429</v>
      </c>
      <c r="D180" s="173" t="s">
        <v>147</v>
      </c>
      <c r="E180" s="174" t="s">
        <v>920</v>
      </c>
      <c r="F180" s="175" t="s">
        <v>921</v>
      </c>
      <c r="G180" s="176" t="s">
        <v>801</v>
      </c>
      <c r="H180" s="177">
        <v>2</v>
      </c>
      <c r="I180" s="178"/>
      <c r="J180" s="177">
        <f t="shared" ref="J180:J189" si="0">ROUND((ROUND(I180,2))*(ROUND(H180,2)),2)</f>
        <v>0</v>
      </c>
      <c r="K180" s="175" t="s">
        <v>275</v>
      </c>
      <c r="L180" s="39"/>
      <c r="M180" s="179" t="s">
        <v>18</v>
      </c>
      <c r="N180" s="180" t="s">
        <v>46</v>
      </c>
      <c r="O180" s="64"/>
      <c r="P180" s="181">
        <f t="shared" ref="P180:P189" si="1">O180*H180</f>
        <v>0</v>
      </c>
      <c r="Q180" s="181">
        <v>0</v>
      </c>
      <c r="R180" s="181">
        <f t="shared" ref="R180:R189" si="2">Q180*H180</f>
        <v>0</v>
      </c>
      <c r="S180" s="181">
        <v>0</v>
      </c>
      <c r="T180" s="182">
        <f t="shared" ref="T180:T189" si="3">S180*H180</f>
        <v>0</v>
      </c>
      <c r="U180" s="34"/>
      <c r="V180" s="34"/>
      <c r="W180" s="34"/>
      <c r="X180" s="34"/>
      <c r="Y180" s="34"/>
      <c r="Z180" s="34"/>
      <c r="AA180" s="34"/>
      <c r="AB180" s="34"/>
      <c r="AC180" s="34"/>
      <c r="AD180" s="34"/>
      <c r="AE180" s="34"/>
      <c r="AR180" s="183" t="s">
        <v>152</v>
      </c>
      <c r="AT180" s="183" t="s">
        <v>147</v>
      </c>
      <c r="AU180" s="183" t="s">
        <v>83</v>
      </c>
      <c r="AY180" s="17" t="s">
        <v>144</v>
      </c>
      <c r="BE180" s="184">
        <f t="shared" ref="BE180:BE189" si="4">IF(N180="základní",J180,0)</f>
        <v>0</v>
      </c>
      <c r="BF180" s="184">
        <f t="shared" ref="BF180:BF189" si="5">IF(N180="snížená",J180,0)</f>
        <v>0</v>
      </c>
      <c r="BG180" s="184">
        <f t="shared" ref="BG180:BG189" si="6">IF(N180="zákl. přenesená",J180,0)</f>
        <v>0</v>
      </c>
      <c r="BH180" s="184">
        <f t="shared" ref="BH180:BH189" si="7">IF(N180="sníž. přenesená",J180,0)</f>
        <v>0</v>
      </c>
      <c r="BI180" s="184">
        <f t="shared" ref="BI180:BI189" si="8">IF(N180="nulová",J180,0)</f>
        <v>0</v>
      </c>
      <c r="BJ180" s="17" t="s">
        <v>83</v>
      </c>
      <c r="BK180" s="184">
        <f t="shared" ref="BK180:BK189" si="9">ROUND((ROUND(I180,2))*(ROUND(H180,2)),2)</f>
        <v>0</v>
      </c>
      <c r="BL180" s="17" t="s">
        <v>152</v>
      </c>
      <c r="BM180" s="183" t="s">
        <v>683</v>
      </c>
    </row>
    <row r="181" spans="1:65" s="2" customFormat="1" ht="24.2" customHeight="1">
      <c r="A181" s="34"/>
      <c r="B181" s="35"/>
      <c r="C181" s="173" t="s">
        <v>435</v>
      </c>
      <c r="D181" s="173" t="s">
        <v>147</v>
      </c>
      <c r="E181" s="174" t="s">
        <v>922</v>
      </c>
      <c r="F181" s="175" t="s">
        <v>923</v>
      </c>
      <c r="G181" s="176" t="s">
        <v>801</v>
      </c>
      <c r="H181" s="177">
        <v>2</v>
      </c>
      <c r="I181" s="178"/>
      <c r="J181" s="177">
        <f t="shared" si="0"/>
        <v>0</v>
      </c>
      <c r="K181" s="175" t="s">
        <v>275</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152</v>
      </c>
      <c r="AT181" s="183" t="s">
        <v>147</v>
      </c>
      <c r="AU181" s="183" t="s">
        <v>83</v>
      </c>
      <c r="AY181" s="17" t="s">
        <v>144</v>
      </c>
      <c r="BE181" s="184">
        <f t="shared" si="4"/>
        <v>0</v>
      </c>
      <c r="BF181" s="184">
        <f t="shared" si="5"/>
        <v>0</v>
      </c>
      <c r="BG181" s="184">
        <f t="shared" si="6"/>
        <v>0</v>
      </c>
      <c r="BH181" s="184">
        <f t="shared" si="7"/>
        <v>0</v>
      </c>
      <c r="BI181" s="184">
        <f t="shared" si="8"/>
        <v>0</v>
      </c>
      <c r="BJ181" s="17" t="s">
        <v>83</v>
      </c>
      <c r="BK181" s="184">
        <f t="shared" si="9"/>
        <v>0</v>
      </c>
      <c r="BL181" s="17" t="s">
        <v>152</v>
      </c>
      <c r="BM181" s="183" t="s">
        <v>695</v>
      </c>
    </row>
    <row r="182" spans="1:65" s="2" customFormat="1" ht="16.5" customHeight="1">
      <c r="A182" s="34"/>
      <c r="B182" s="35"/>
      <c r="C182" s="173" t="s">
        <v>443</v>
      </c>
      <c r="D182" s="173" t="s">
        <v>147</v>
      </c>
      <c r="E182" s="174" t="s">
        <v>924</v>
      </c>
      <c r="F182" s="175" t="s">
        <v>925</v>
      </c>
      <c r="G182" s="176" t="s">
        <v>801</v>
      </c>
      <c r="H182" s="177">
        <v>2</v>
      </c>
      <c r="I182" s="178"/>
      <c r="J182" s="177">
        <f t="shared" si="0"/>
        <v>0</v>
      </c>
      <c r="K182" s="175" t="s">
        <v>275</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152</v>
      </c>
      <c r="AT182" s="183" t="s">
        <v>147</v>
      </c>
      <c r="AU182" s="183" t="s">
        <v>83</v>
      </c>
      <c r="AY182" s="17" t="s">
        <v>144</v>
      </c>
      <c r="BE182" s="184">
        <f t="shared" si="4"/>
        <v>0</v>
      </c>
      <c r="BF182" s="184">
        <f t="shared" si="5"/>
        <v>0</v>
      </c>
      <c r="BG182" s="184">
        <f t="shared" si="6"/>
        <v>0</v>
      </c>
      <c r="BH182" s="184">
        <f t="shared" si="7"/>
        <v>0</v>
      </c>
      <c r="BI182" s="184">
        <f t="shared" si="8"/>
        <v>0</v>
      </c>
      <c r="BJ182" s="17" t="s">
        <v>83</v>
      </c>
      <c r="BK182" s="184">
        <f t="shared" si="9"/>
        <v>0</v>
      </c>
      <c r="BL182" s="17" t="s">
        <v>152</v>
      </c>
      <c r="BM182" s="183" t="s">
        <v>926</v>
      </c>
    </row>
    <row r="183" spans="1:65" s="2" customFormat="1" ht="24.2" customHeight="1">
      <c r="A183" s="34"/>
      <c r="B183" s="35"/>
      <c r="C183" s="173" t="s">
        <v>448</v>
      </c>
      <c r="D183" s="173" t="s">
        <v>147</v>
      </c>
      <c r="E183" s="174" t="s">
        <v>927</v>
      </c>
      <c r="F183" s="175" t="s">
        <v>928</v>
      </c>
      <c r="G183" s="176" t="s">
        <v>801</v>
      </c>
      <c r="H183" s="177">
        <v>2</v>
      </c>
      <c r="I183" s="178"/>
      <c r="J183" s="177">
        <f t="shared" si="0"/>
        <v>0</v>
      </c>
      <c r="K183" s="175" t="s">
        <v>275</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152</v>
      </c>
      <c r="AT183" s="183" t="s">
        <v>147</v>
      </c>
      <c r="AU183" s="183" t="s">
        <v>83</v>
      </c>
      <c r="AY183" s="17" t="s">
        <v>144</v>
      </c>
      <c r="BE183" s="184">
        <f t="shared" si="4"/>
        <v>0</v>
      </c>
      <c r="BF183" s="184">
        <f t="shared" si="5"/>
        <v>0</v>
      </c>
      <c r="BG183" s="184">
        <f t="shared" si="6"/>
        <v>0</v>
      </c>
      <c r="BH183" s="184">
        <f t="shared" si="7"/>
        <v>0</v>
      </c>
      <c r="BI183" s="184">
        <f t="shared" si="8"/>
        <v>0</v>
      </c>
      <c r="BJ183" s="17" t="s">
        <v>83</v>
      </c>
      <c r="BK183" s="184">
        <f t="shared" si="9"/>
        <v>0</v>
      </c>
      <c r="BL183" s="17" t="s">
        <v>152</v>
      </c>
      <c r="BM183" s="183" t="s">
        <v>929</v>
      </c>
    </row>
    <row r="184" spans="1:65" s="2" customFormat="1" ht="16.5" customHeight="1">
      <c r="A184" s="34"/>
      <c r="B184" s="35"/>
      <c r="C184" s="173" t="s">
        <v>453</v>
      </c>
      <c r="D184" s="173" t="s">
        <v>147</v>
      </c>
      <c r="E184" s="174" t="s">
        <v>930</v>
      </c>
      <c r="F184" s="175" t="s">
        <v>931</v>
      </c>
      <c r="G184" s="176" t="s">
        <v>801</v>
      </c>
      <c r="H184" s="177">
        <v>2</v>
      </c>
      <c r="I184" s="178"/>
      <c r="J184" s="177">
        <f t="shared" si="0"/>
        <v>0</v>
      </c>
      <c r="K184" s="175" t="s">
        <v>275</v>
      </c>
      <c r="L184" s="39"/>
      <c r="M184" s="179" t="s">
        <v>18</v>
      </c>
      <c r="N184" s="180" t="s">
        <v>46</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152</v>
      </c>
      <c r="AT184" s="183" t="s">
        <v>147</v>
      </c>
      <c r="AU184" s="183" t="s">
        <v>83</v>
      </c>
      <c r="AY184" s="17" t="s">
        <v>144</v>
      </c>
      <c r="BE184" s="184">
        <f t="shared" si="4"/>
        <v>0</v>
      </c>
      <c r="BF184" s="184">
        <f t="shared" si="5"/>
        <v>0</v>
      </c>
      <c r="BG184" s="184">
        <f t="shared" si="6"/>
        <v>0</v>
      </c>
      <c r="BH184" s="184">
        <f t="shared" si="7"/>
        <v>0</v>
      </c>
      <c r="BI184" s="184">
        <f t="shared" si="8"/>
        <v>0</v>
      </c>
      <c r="BJ184" s="17" t="s">
        <v>83</v>
      </c>
      <c r="BK184" s="184">
        <f t="shared" si="9"/>
        <v>0</v>
      </c>
      <c r="BL184" s="17" t="s">
        <v>152</v>
      </c>
      <c r="BM184" s="183" t="s">
        <v>932</v>
      </c>
    </row>
    <row r="185" spans="1:65" s="2" customFormat="1" ht="16.5" customHeight="1">
      <c r="A185" s="34"/>
      <c r="B185" s="35"/>
      <c r="C185" s="173" t="s">
        <v>458</v>
      </c>
      <c r="D185" s="173" t="s">
        <v>147</v>
      </c>
      <c r="E185" s="174" t="s">
        <v>933</v>
      </c>
      <c r="F185" s="175" t="s">
        <v>934</v>
      </c>
      <c r="G185" s="176" t="s">
        <v>801</v>
      </c>
      <c r="H185" s="177">
        <v>2</v>
      </c>
      <c r="I185" s="178"/>
      <c r="J185" s="177">
        <f t="shared" si="0"/>
        <v>0</v>
      </c>
      <c r="K185" s="175" t="s">
        <v>275</v>
      </c>
      <c r="L185" s="39"/>
      <c r="M185" s="179" t="s">
        <v>18</v>
      </c>
      <c r="N185" s="180" t="s">
        <v>46</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152</v>
      </c>
      <c r="AT185" s="183" t="s">
        <v>147</v>
      </c>
      <c r="AU185" s="183" t="s">
        <v>83</v>
      </c>
      <c r="AY185" s="17" t="s">
        <v>144</v>
      </c>
      <c r="BE185" s="184">
        <f t="shared" si="4"/>
        <v>0</v>
      </c>
      <c r="BF185" s="184">
        <f t="shared" si="5"/>
        <v>0</v>
      </c>
      <c r="BG185" s="184">
        <f t="shared" si="6"/>
        <v>0</v>
      </c>
      <c r="BH185" s="184">
        <f t="shared" si="7"/>
        <v>0</v>
      </c>
      <c r="BI185" s="184">
        <f t="shared" si="8"/>
        <v>0</v>
      </c>
      <c r="BJ185" s="17" t="s">
        <v>83</v>
      </c>
      <c r="BK185" s="184">
        <f t="shared" si="9"/>
        <v>0</v>
      </c>
      <c r="BL185" s="17" t="s">
        <v>152</v>
      </c>
      <c r="BM185" s="183" t="s">
        <v>935</v>
      </c>
    </row>
    <row r="186" spans="1:65" s="2" customFormat="1" ht="24.2" customHeight="1">
      <c r="A186" s="34"/>
      <c r="B186" s="35"/>
      <c r="C186" s="173" t="s">
        <v>463</v>
      </c>
      <c r="D186" s="173" t="s">
        <v>147</v>
      </c>
      <c r="E186" s="174" t="s">
        <v>936</v>
      </c>
      <c r="F186" s="175" t="s">
        <v>937</v>
      </c>
      <c r="G186" s="176" t="s">
        <v>801</v>
      </c>
      <c r="H186" s="177">
        <v>2</v>
      </c>
      <c r="I186" s="178"/>
      <c r="J186" s="177">
        <f t="shared" si="0"/>
        <v>0</v>
      </c>
      <c r="K186" s="175" t="s">
        <v>275</v>
      </c>
      <c r="L186" s="39"/>
      <c r="M186" s="179" t="s">
        <v>18</v>
      </c>
      <c r="N186" s="180" t="s">
        <v>46</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152</v>
      </c>
      <c r="AT186" s="183" t="s">
        <v>147</v>
      </c>
      <c r="AU186" s="183" t="s">
        <v>83</v>
      </c>
      <c r="AY186" s="17" t="s">
        <v>144</v>
      </c>
      <c r="BE186" s="184">
        <f t="shared" si="4"/>
        <v>0</v>
      </c>
      <c r="BF186" s="184">
        <f t="shared" si="5"/>
        <v>0</v>
      </c>
      <c r="BG186" s="184">
        <f t="shared" si="6"/>
        <v>0</v>
      </c>
      <c r="BH186" s="184">
        <f t="shared" si="7"/>
        <v>0</v>
      </c>
      <c r="BI186" s="184">
        <f t="shared" si="8"/>
        <v>0</v>
      </c>
      <c r="BJ186" s="17" t="s">
        <v>83</v>
      </c>
      <c r="BK186" s="184">
        <f t="shared" si="9"/>
        <v>0</v>
      </c>
      <c r="BL186" s="17" t="s">
        <v>152</v>
      </c>
      <c r="BM186" s="183" t="s">
        <v>938</v>
      </c>
    </row>
    <row r="187" spans="1:65" s="2" customFormat="1" ht="16.5" customHeight="1">
      <c r="A187" s="34"/>
      <c r="B187" s="35"/>
      <c r="C187" s="173" t="s">
        <v>468</v>
      </c>
      <c r="D187" s="173" t="s">
        <v>147</v>
      </c>
      <c r="E187" s="174" t="s">
        <v>939</v>
      </c>
      <c r="F187" s="175" t="s">
        <v>940</v>
      </c>
      <c r="G187" s="176" t="s">
        <v>801</v>
      </c>
      <c r="H187" s="177">
        <v>2</v>
      </c>
      <c r="I187" s="178"/>
      <c r="J187" s="177">
        <f t="shared" si="0"/>
        <v>0</v>
      </c>
      <c r="K187" s="175" t="s">
        <v>275</v>
      </c>
      <c r="L187" s="39"/>
      <c r="M187" s="179" t="s">
        <v>18</v>
      </c>
      <c r="N187" s="180" t="s">
        <v>46</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152</v>
      </c>
      <c r="AT187" s="183" t="s">
        <v>147</v>
      </c>
      <c r="AU187" s="183" t="s">
        <v>83</v>
      </c>
      <c r="AY187" s="17" t="s">
        <v>144</v>
      </c>
      <c r="BE187" s="184">
        <f t="shared" si="4"/>
        <v>0</v>
      </c>
      <c r="BF187" s="184">
        <f t="shared" si="5"/>
        <v>0</v>
      </c>
      <c r="BG187" s="184">
        <f t="shared" si="6"/>
        <v>0</v>
      </c>
      <c r="BH187" s="184">
        <f t="shared" si="7"/>
        <v>0</v>
      </c>
      <c r="BI187" s="184">
        <f t="shared" si="8"/>
        <v>0</v>
      </c>
      <c r="BJ187" s="17" t="s">
        <v>83</v>
      </c>
      <c r="BK187" s="184">
        <f t="shared" si="9"/>
        <v>0</v>
      </c>
      <c r="BL187" s="17" t="s">
        <v>152</v>
      </c>
      <c r="BM187" s="183" t="s">
        <v>941</v>
      </c>
    </row>
    <row r="188" spans="1:65" s="2" customFormat="1" ht="24.2" customHeight="1">
      <c r="A188" s="34"/>
      <c r="B188" s="35"/>
      <c r="C188" s="173" t="s">
        <v>473</v>
      </c>
      <c r="D188" s="173" t="s">
        <v>147</v>
      </c>
      <c r="E188" s="174" t="s">
        <v>942</v>
      </c>
      <c r="F188" s="175" t="s">
        <v>943</v>
      </c>
      <c r="G188" s="176" t="s">
        <v>801</v>
      </c>
      <c r="H188" s="177">
        <v>2</v>
      </c>
      <c r="I188" s="178"/>
      <c r="J188" s="177">
        <f t="shared" si="0"/>
        <v>0</v>
      </c>
      <c r="K188" s="175" t="s">
        <v>275</v>
      </c>
      <c r="L188" s="39"/>
      <c r="M188" s="179" t="s">
        <v>18</v>
      </c>
      <c r="N188" s="180" t="s">
        <v>46</v>
      </c>
      <c r="O188" s="64"/>
      <c r="P188" s="181">
        <f t="shared" si="1"/>
        <v>0</v>
      </c>
      <c r="Q188" s="181">
        <v>0</v>
      </c>
      <c r="R188" s="181">
        <f t="shared" si="2"/>
        <v>0</v>
      </c>
      <c r="S188" s="181">
        <v>0</v>
      </c>
      <c r="T188" s="182">
        <f t="shared" si="3"/>
        <v>0</v>
      </c>
      <c r="U188" s="34"/>
      <c r="V188" s="34"/>
      <c r="W188" s="34"/>
      <c r="X188" s="34"/>
      <c r="Y188" s="34"/>
      <c r="Z188" s="34"/>
      <c r="AA188" s="34"/>
      <c r="AB188" s="34"/>
      <c r="AC188" s="34"/>
      <c r="AD188" s="34"/>
      <c r="AE188" s="34"/>
      <c r="AR188" s="183" t="s">
        <v>152</v>
      </c>
      <c r="AT188" s="183" t="s">
        <v>147</v>
      </c>
      <c r="AU188" s="183" t="s">
        <v>83</v>
      </c>
      <c r="AY188" s="17" t="s">
        <v>144</v>
      </c>
      <c r="BE188" s="184">
        <f t="shared" si="4"/>
        <v>0</v>
      </c>
      <c r="BF188" s="184">
        <f t="shared" si="5"/>
        <v>0</v>
      </c>
      <c r="BG188" s="184">
        <f t="shared" si="6"/>
        <v>0</v>
      </c>
      <c r="BH188" s="184">
        <f t="shared" si="7"/>
        <v>0</v>
      </c>
      <c r="BI188" s="184">
        <f t="shared" si="8"/>
        <v>0</v>
      </c>
      <c r="BJ188" s="17" t="s">
        <v>83</v>
      </c>
      <c r="BK188" s="184">
        <f t="shared" si="9"/>
        <v>0</v>
      </c>
      <c r="BL188" s="17" t="s">
        <v>152</v>
      </c>
      <c r="BM188" s="183" t="s">
        <v>944</v>
      </c>
    </row>
    <row r="189" spans="1:65" s="2" customFormat="1" ht="16.5" customHeight="1">
      <c r="A189" s="34"/>
      <c r="B189" s="35"/>
      <c r="C189" s="173" t="s">
        <v>480</v>
      </c>
      <c r="D189" s="173" t="s">
        <v>147</v>
      </c>
      <c r="E189" s="174" t="s">
        <v>945</v>
      </c>
      <c r="F189" s="175" t="s">
        <v>946</v>
      </c>
      <c r="G189" s="176" t="s">
        <v>801</v>
      </c>
      <c r="H189" s="177">
        <v>2</v>
      </c>
      <c r="I189" s="178"/>
      <c r="J189" s="177">
        <f t="shared" si="0"/>
        <v>0</v>
      </c>
      <c r="K189" s="175" t="s">
        <v>275</v>
      </c>
      <c r="L189" s="39"/>
      <c r="M189" s="179" t="s">
        <v>18</v>
      </c>
      <c r="N189" s="180" t="s">
        <v>46</v>
      </c>
      <c r="O189" s="64"/>
      <c r="P189" s="181">
        <f t="shared" si="1"/>
        <v>0</v>
      </c>
      <c r="Q189" s="181">
        <v>0</v>
      </c>
      <c r="R189" s="181">
        <f t="shared" si="2"/>
        <v>0</v>
      </c>
      <c r="S189" s="181">
        <v>0</v>
      </c>
      <c r="T189" s="182">
        <f t="shared" si="3"/>
        <v>0</v>
      </c>
      <c r="U189" s="34"/>
      <c r="V189" s="34"/>
      <c r="W189" s="34"/>
      <c r="X189" s="34"/>
      <c r="Y189" s="34"/>
      <c r="Z189" s="34"/>
      <c r="AA189" s="34"/>
      <c r="AB189" s="34"/>
      <c r="AC189" s="34"/>
      <c r="AD189" s="34"/>
      <c r="AE189" s="34"/>
      <c r="AR189" s="183" t="s">
        <v>152</v>
      </c>
      <c r="AT189" s="183" t="s">
        <v>147</v>
      </c>
      <c r="AU189" s="183" t="s">
        <v>83</v>
      </c>
      <c r="AY189" s="17" t="s">
        <v>144</v>
      </c>
      <c r="BE189" s="184">
        <f t="shared" si="4"/>
        <v>0</v>
      </c>
      <c r="BF189" s="184">
        <f t="shared" si="5"/>
        <v>0</v>
      </c>
      <c r="BG189" s="184">
        <f t="shared" si="6"/>
        <v>0</v>
      </c>
      <c r="BH189" s="184">
        <f t="shared" si="7"/>
        <v>0</v>
      </c>
      <c r="BI189" s="184">
        <f t="shared" si="8"/>
        <v>0</v>
      </c>
      <c r="BJ189" s="17" t="s">
        <v>83</v>
      </c>
      <c r="BK189" s="184">
        <f t="shared" si="9"/>
        <v>0</v>
      </c>
      <c r="BL189" s="17" t="s">
        <v>152</v>
      </c>
      <c r="BM189" s="183" t="s">
        <v>947</v>
      </c>
    </row>
    <row r="190" spans="1:65" s="2" customFormat="1" ht="19.5">
      <c r="A190" s="34"/>
      <c r="B190" s="35"/>
      <c r="C190" s="36"/>
      <c r="D190" s="192" t="s">
        <v>507</v>
      </c>
      <c r="E190" s="36"/>
      <c r="F190" s="233" t="s">
        <v>948</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507</v>
      </c>
      <c r="AU190" s="17" t="s">
        <v>83</v>
      </c>
    </row>
    <row r="191" spans="1:65" s="2" customFormat="1" ht="16.5" customHeight="1">
      <c r="A191" s="34"/>
      <c r="B191" s="35"/>
      <c r="C191" s="173" t="s">
        <v>485</v>
      </c>
      <c r="D191" s="173" t="s">
        <v>147</v>
      </c>
      <c r="E191" s="174" t="s">
        <v>949</v>
      </c>
      <c r="F191" s="175" t="s">
        <v>950</v>
      </c>
      <c r="G191" s="176" t="s">
        <v>801</v>
      </c>
      <c r="H191" s="177">
        <v>2</v>
      </c>
      <c r="I191" s="178"/>
      <c r="J191" s="177">
        <f>ROUND((ROUND(I191,2))*(ROUND(H191,2)),2)</f>
        <v>0</v>
      </c>
      <c r="K191" s="175" t="s">
        <v>275</v>
      </c>
      <c r="L191" s="39"/>
      <c r="M191" s="179" t="s">
        <v>18</v>
      </c>
      <c r="N191" s="180" t="s">
        <v>46</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152</v>
      </c>
      <c r="AT191" s="183" t="s">
        <v>147</v>
      </c>
      <c r="AU191" s="183" t="s">
        <v>83</v>
      </c>
      <c r="AY191" s="17" t="s">
        <v>144</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152</v>
      </c>
      <c r="BM191" s="183" t="s">
        <v>951</v>
      </c>
    </row>
    <row r="192" spans="1:65" s="2" customFormat="1" ht="16.5" customHeight="1">
      <c r="A192" s="34"/>
      <c r="B192" s="35"/>
      <c r="C192" s="173" t="s">
        <v>490</v>
      </c>
      <c r="D192" s="173" t="s">
        <v>147</v>
      </c>
      <c r="E192" s="174" t="s">
        <v>952</v>
      </c>
      <c r="F192" s="175" t="s">
        <v>953</v>
      </c>
      <c r="G192" s="176" t="s">
        <v>801</v>
      </c>
      <c r="H192" s="177">
        <v>2</v>
      </c>
      <c r="I192" s="178"/>
      <c r="J192" s="177">
        <f>ROUND((ROUND(I192,2))*(ROUND(H192,2)),2)</f>
        <v>0</v>
      </c>
      <c r="K192" s="175" t="s">
        <v>275</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152</v>
      </c>
      <c r="AT192" s="183" t="s">
        <v>147</v>
      </c>
      <c r="AU192" s="183" t="s">
        <v>83</v>
      </c>
      <c r="AY192" s="17" t="s">
        <v>144</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152</v>
      </c>
      <c r="BM192" s="183" t="s">
        <v>954</v>
      </c>
    </row>
    <row r="193" spans="1:65" s="12" customFormat="1" ht="25.9" customHeight="1">
      <c r="B193" s="157"/>
      <c r="C193" s="158"/>
      <c r="D193" s="159" t="s">
        <v>74</v>
      </c>
      <c r="E193" s="160" t="s">
        <v>771</v>
      </c>
      <c r="F193" s="160" t="s">
        <v>772</v>
      </c>
      <c r="G193" s="158"/>
      <c r="H193" s="158"/>
      <c r="I193" s="161"/>
      <c r="J193" s="162">
        <f>BK193</f>
        <v>0</v>
      </c>
      <c r="K193" s="158"/>
      <c r="L193" s="163"/>
      <c r="M193" s="164"/>
      <c r="N193" s="165"/>
      <c r="O193" s="165"/>
      <c r="P193" s="166">
        <f>SUM(P194:P195)</f>
        <v>0</v>
      </c>
      <c r="Q193" s="165"/>
      <c r="R193" s="166">
        <f>SUM(R194:R195)</f>
        <v>0</v>
      </c>
      <c r="S193" s="165"/>
      <c r="T193" s="167">
        <f>SUM(T194:T195)</f>
        <v>0</v>
      </c>
      <c r="AR193" s="168" t="s">
        <v>152</v>
      </c>
      <c r="AT193" s="169" t="s">
        <v>74</v>
      </c>
      <c r="AU193" s="169" t="s">
        <v>75</v>
      </c>
      <c r="AY193" s="168" t="s">
        <v>144</v>
      </c>
      <c r="BK193" s="170">
        <f>SUM(BK194:BK195)</f>
        <v>0</v>
      </c>
    </row>
    <row r="194" spans="1:65" s="2" customFormat="1" ht="37.9" customHeight="1">
      <c r="A194" s="34"/>
      <c r="B194" s="35"/>
      <c r="C194" s="173" t="s">
        <v>495</v>
      </c>
      <c r="D194" s="173" t="s">
        <v>147</v>
      </c>
      <c r="E194" s="174" t="s">
        <v>773</v>
      </c>
      <c r="F194" s="175" t="s">
        <v>774</v>
      </c>
      <c r="G194" s="176" t="s">
        <v>775</v>
      </c>
      <c r="H194" s="177">
        <v>24</v>
      </c>
      <c r="I194" s="178"/>
      <c r="J194" s="177">
        <f>ROUND((ROUND(I194,2))*(ROUND(H194,2)),2)</f>
        <v>0</v>
      </c>
      <c r="K194" s="175" t="s">
        <v>151</v>
      </c>
      <c r="L194" s="39"/>
      <c r="M194" s="179" t="s">
        <v>18</v>
      </c>
      <c r="N194" s="180" t="s">
        <v>46</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955</v>
      </c>
      <c r="AT194" s="183" t="s">
        <v>147</v>
      </c>
      <c r="AU194" s="183" t="s">
        <v>83</v>
      </c>
      <c r="AY194" s="17" t="s">
        <v>144</v>
      </c>
      <c r="BE194" s="184">
        <f>IF(N194="základní",J194,0)</f>
        <v>0</v>
      </c>
      <c r="BF194" s="184">
        <f>IF(N194="snížená",J194,0)</f>
        <v>0</v>
      </c>
      <c r="BG194" s="184">
        <f>IF(N194="zákl. přenesená",J194,0)</f>
        <v>0</v>
      </c>
      <c r="BH194" s="184">
        <f>IF(N194="sníž. přenesená",J194,0)</f>
        <v>0</v>
      </c>
      <c r="BI194" s="184">
        <f>IF(N194="nulová",J194,0)</f>
        <v>0</v>
      </c>
      <c r="BJ194" s="17" t="s">
        <v>83</v>
      </c>
      <c r="BK194" s="184">
        <f>ROUND((ROUND(I194,2))*(ROUND(H194,2)),2)</f>
        <v>0</v>
      </c>
      <c r="BL194" s="17" t="s">
        <v>955</v>
      </c>
      <c r="BM194" s="183" t="s">
        <v>956</v>
      </c>
    </row>
    <row r="195" spans="1:65" s="2" customFormat="1">
      <c r="A195" s="34"/>
      <c r="B195" s="35"/>
      <c r="C195" s="36"/>
      <c r="D195" s="185" t="s">
        <v>154</v>
      </c>
      <c r="E195" s="36"/>
      <c r="F195" s="186" t="s">
        <v>778</v>
      </c>
      <c r="G195" s="36"/>
      <c r="H195" s="36"/>
      <c r="I195" s="187"/>
      <c r="J195" s="36"/>
      <c r="K195" s="36"/>
      <c r="L195" s="39"/>
      <c r="M195" s="234"/>
      <c r="N195" s="235"/>
      <c r="O195" s="236"/>
      <c r="P195" s="236"/>
      <c r="Q195" s="236"/>
      <c r="R195" s="236"/>
      <c r="S195" s="236"/>
      <c r="T195" s="237"/>
      <c r="U195" s="34"/>
      <c r="V195" s="34"/>
      <c r="W195" s="34"/>
      <c r="X195" s="34"/>
      <c r="Y195" s="34"/>
      <c r="Z195" s="34"/>
      <c r="AA195" s="34"/>
      <c r="AB195" s="34"/>
      <c r="AC195" s="34"/>
      <c r="AD195" s="34"/>
      <c r="AE195" s="34"/>
      <c r="AT195" s="17" t="s">
        <v>154</v>
      </c>
      <c r="AU195" s="17" t="s">
        <v>83</v>
      </c>
    </row>
    <row r="196" spans="1:65" s="2" customFormat="1" ht="6.95" customHeight="1">
      <c r="A196" s="34"/>
      <c r="B196" s="47"/>
      <c r="C196" s="48"/>
      <c r="D196" s="48"/>
      <c r="E196" s="48"/>
      <c r="F196" s="48"/>
      <c r="G196" s="48"/>
      <c r="H196" s="48"/>
      <c r="I196" s="48"/>
      <c r="J196" s="48"/>
      <c r="K196" s="48"/>
      <c r="L196" s="39"/>
      <c r="M196" s="34"/>
      <c r="O196" s="34"/>
      <c r="P196" s="34"/>
      <c r="Q196" s="34"/>
      <c r="R196" s="34"/>
      <c r="S196" s="34"/>
      <c r="T196" s="34"/>
      <c r="U196" s="34"/>
      <c r="V196" s="34"/>
      <c r="W196" s="34"/>
      <c r="X196" s="34"/>
      <c r="Y196" s="34"/>
      <c r="Z196" s="34"/>
      <c r="AA196" s="34"/>
      <c r="AB196" s="34"/>
      <c r="AC196" s="34"/>
      <c r="AD196" s="34"/>
      <c r="AE196" s="34"/>
    </row>
  </sheetData>
  <sheetProtection algorithmName="SHA-512" hashValue="O2gODb6Jj6GTBg2w/XF72E7uJhHxz46AU6jdDIGFu3/4FLpidrg7MSsaS9KvlFl5inMmfZbv+LX3Bg3rT2aNiA==" saltValue="5D+BqB1D6nJy5k7+0s8Scw==" spinCount="100000" sheet="1" objects="1" scenarios="1"/>
  <autoFilter ref="C89:K195" xr:uid="{00000000-0009-0000-0000-000003000000}"/>
  <mergeCells count="9">
    <mergeCell ref="E50:H50"/>
    <mergeCell ref="E80:H80"/>
    <mergeCell ref="E82:H82"/>
    <mergeCell ref="L2:V2"/>
    <mergeCell ref="E7:H7"/>
    <mergeCell ref="E9:H9"/>
    <mergeCell ref="E18:H18"/>
    <mergeCell ref="E27:H27"/>
    <mergeCell ref="E48:H48"/>
  </mergeCells>
  <hyperlinks>
    <hyperlink ref="F19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5"/>
  <sheetViews>
    <sheetView showGridLines="0" tabSelected="1" topLeftCell="A98" workbookViewId="0">
      <selection activeCell="F114" sqref="F11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957</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786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ROUND((SUM(BE85:BE124)),  2)</f>
        <v>0</v>
      </c>
      <c r="G33" s="34"/>
      <c r="H33" s="34"/>
      <c r="I33" s="118">
        <v>0.21</v>
      </c>
      <c r="J33" s="117">
        <f>ROUND(((SUM(BE85:BE124))*I33),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ROUND((SUM(BF85:BF124)),  2)</f>
        <v>0</v>
      </c>
      <c r="G34" s="34"/>
      <c r="H34" s="34"/>
      <c r="I34" s="118">
        <v>0.15</v>
      </c>
      <c r="J34" s="117">
        <f>ROUND(((SUM(BF85:BF124))*I34),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D1.4.3 - Vzduchotechnika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958</v>
      </c>
      <c r="E60" s="137"/>
      <c r="F60" s="137"/>
      <c r="G60" s="137"/>
      <c r="H60" s="137"/>
      <c r="I60" s="137"/>
      <c r="J60" s="138">
        <f>J86</f>
        <v>0</v>
      </c>
      <c r="K60" s="135"/>
      <c r="L60" s="139"/>
    </row>
    <row r="61" spans="1:47" s="9" customFormat="1" ht="24.95" customHeight="1">
      <c r="B61" s="134"/>
      <c r="C61" s="135"/>
      <c r="D61" s="136" t="s">
        <v>959</v>
      </c>
      <c r="E61" s="137"/>
      <c r="F61" s="137"/>
      <c r="G61" s="137"/>
      <c r="H61" s="137"/>
      <c r="I61" s="137"/>
      <c r="J61" s="138">
        <f>J93</f>
        <v>0</v>
      </c>
      <c r="K61" s="135"/>
      <c r="L61" s="139"/>
    </row>
    <row r="62" spans="1:47" s="9" customFormat="1" ht="24.95" customHeight="1">
      <c r="B62" s="134"/>
      <c r="C62" s="135"/>
      <c r="D62" s="136" t="s">
        <v>960</v>
      </c>
      <c r="E62" s="137"/>
      <c r="F62" s="137"/>
      <c r="G62" s="137"/>
      <c r="H62" s="137"/>
      <c r="I62" s="137"/>
      <c r="J62" s="138">
        <f>J102</f>
        <v>0</v>
      </c>
      <c r="K62" s="135"/>
      <c r="L62" s="139"/>
    </row>
    <row r="63" spans="1:47" s="9" customFormat="1" ht="24.95" customHeight="1">
      <c r="B63" s="134"/>
      <c r="C63" s="135"/>
      <c r="D63" s="136" t="s">
        <v>961</v>
      </c>
      <c r="E63" s="137"/>
      <c r="F63" s="137"/>
      <c r="G63" s="137"/>
      <c r="H63" s="137"/>
      <c r="I63" s="137"/>
      <c r="J63" s="138">
        <f>J107</f>
        <v>0</v>
      </c>
      <c r="K63" s="135"/>
      <c r="L63" s="139"/>
    </row>
    <row r="64" spans="1:47" s="9" customFormat="1" ht="24.95" customHeight="1">
      <c r="B64" s="134"/>
      <c r="C64" s="135"/>
      <c r="D64" s="136" t="s">
        <v>962</v>
      </c>
      <c r="E64" s="137"/>
      <c r="F64" s="137"/>
      <c r="G64" s="137"/>
      <c r="H64" s="137"/>
      <c r="I64" s="137"/>
      <c r="J64" s="138">
        <f>J110</f>
        <v>0</v>
      </c>
      <c r="K64" s="135"/>
      <c r="L64" s="139"/>
    </row>
    <row r="65" spans="1:31" s="9" customFormat="1" ht="24.95" customHeight="1">
      <c r="B65" s="134"/>
      <c r="C65" s="135"/>
      <c r="D65" s="136" t="s">
        <v>711</v>
      </c>
      <c r="E65" s="137"/>
      <c r="F65" s="137"/>
      <c r="G65" s="137"/>
      <c r="H65" s="137"/>
      <c r="I65" s="137"/>
      <c r="J65" s="138">
        <f>J122</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81" t="str">
        <f>E7</f>
        <v>Dochlazení administrativních prostor ČNB - DP13 = E3P4 + E3P5</v>
      </c>
      <c r="F75" s="282"/>
      <c r="G75" s="282"/>
      <c r="H75" s="282"/>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4" t="str">
        <f>E9</f>
        <v>D1.4.3 - Vzduchotechnika - DP13</v>
      </c>
      <c r="F77" s="280"/>
      <c r="G77" s="280"/>
      <c r="H77" s="280"/>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Dominik Pompl,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60</v>
      </c>
      <c r="E84" s="149" t="s">
        <v>56</v>
      </c>
      <c r="F84" s="149" t="s">
        <v>57</v>
      </c>
      <c r="G84" s="149" t="s">
        <v>131</v>
      </c>
      <c r="H84" s="149" t="s">
        <v>132</v>
      </c>
      <c r="I84" s="149" t="s">
        <v>133</v>
      </c>
      <c r="J84" s="149" t="s">
        <v>108</v>
      </c>
      <c r="K84" s="150" t="s">
        <v>134</v>
      </c>
      <c r="L84" s="151"/>
      <c r="M84" s="68" t="s">
        <v>18</v>
      </c>
      <c r="N84" s="69" t="s">
        <v>45</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0</v>
      </c>
      <c r="K85" s="36"/>
      <c r="L85" s="39"/>
      <c r="M85" s="71"/>
      <c r="N85" s="153"/>
      <c r="O85" s="72"/>
      <c r="P85" s="154">
        <f>P86+P93+P102+P107+P110+P122</f>
        <v>0</v>
      </c>
      <c r="Q85" s="72"/>
      <c r="R85" s="154">
        <f>R86+R93+R102+R107+R110+R122</f>
        <v>0</v>
      </c>
      <c r="S85" s="72"/>
      <c r="T85" s="155">
        <f>T86+T93+T102+T107+T110+T122</f>
        <v>0</v>
      </c>
      <c r="U85" s="34"/>
      <c r="V85" s="34"/>
      <c r="W85" s="34"/>
      <c r="X85" s="34"/>
      <c r="Y85" s="34"/>
      <c r="Z85" s="34"/>
      <c r="AA85" s="34"/>
      <c r="AB85" s="34"/>
      <c r="AC85" s="34"/>
      <c r="AD85" s="34"/>
      <c r="AE85" s="34"/>
      <c r="AT85" s="17" t="s">
        <v>74</v>
      </c>
      <c r="AU85" s="17" t="s">
        <v>109</v>
      </c>
      <c r="BK85" s="156">
        <f>BK86+BK93+BK102+BK107+BK110+BK122</f>
        <v>0</v>
      </c>
    </row>
    <row r="86" spans="1:65" s="12" customFormat="1" ht="25.9" customHeight="1">
      <c r="B86" s="157"/>
      <c r="C86" s="158"/>
      <c r="D86" s="159" t="s">
        <v>74</v>
      </c>
      <c r="E86" s="160" t="s">
        <v>818</v>
      </c>
      <c r="F86" s="160" t="s">
        <v>963</v>
      </c>
      <c r="G86" s="158"/>
      <c r="H86" s="158"/>
      <c r="I86" s="161"/>
      <c r="J86" s="162">
        <f>BK86</f>
        <v>0</v>
      </c>
      <c r="K86" s="158"/>
      <c r="L86" s="163"/>
      <c r="M86" s="164"/>
      <c r="N86" s="165"/>
      <c r="O86" s="165"/>
      <c r="P86" s="166">
        <f>SUM(P87:P92)</f>
        <v>0</v>
      </c>
      <c r="Q86" s="165"/>
      <c r="R86" s="166">
        <f>SUM(R87:R92)</f>
        <v>0</v>
      </c>
      <c r="S86" s="165"/>
      <c r="T86" s="167">
        <f>SUM(T87:T92)</f>
        <v>0</v>
      </c>
      <c r="AR86" s="168" t="s">
        <v>83</v>
      </c>
      <c r="AT86" s="169" t="s">
        <v>74</v>
      </c>
      <c r="AU86" s="169" t="s">
        <v>75</v>
      </c>
      <c r="AY86" s="168" t="s">
        <v>144</v>
      </c>
      <c r="BK86" s="170">
        <f>SUM(BK87:BK92)</f>
        <v>0</v>
      </c>
    </row>
    <row r="87" spans="1:65" s="2" customFormat="1" ht="37.9" customHeight="1">
      <c r="A87" s="34"/>
      <c r="B87" s="35"/>
      <c r="C87" s="173" t="s">
        <v>83</v>
      </c>
      <c r="D87" s="173" t="s">
        <v>147</v>
      </c>
      <c r="E87" s="174" t="s">
        <v>964</v>
      </c>
      <c r="F87" s="175" t="s">
        <v>965</v>
      </c>
      <c r="G87" s="176" t="s">
        <v>801</v>
      </c>
      <c r="H87" s="177">
        <v>3</v>
      </c>
      <c r="I87" s="178"/>
      <c r="J87" s="177">
        <f>ROUND((ROUND(I87,2))*(ROUND(H87,2)),2)</f>
        <v>0</v>
      </c>
      <c r="K87" s="175" t="s">
        <v>275</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83</v>
      </c>
      <c r="AY87" s="17" t="s">
        <v>144</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152</v>
      </c>
      <c r="BM87" s="183" t="s">
        <v>85</v>
      </c>
    </row>
    <row r="88" spans="1:65" s="2" customFormat="1" ht="39">
      <c r="A88" s="34"/>
      <c r="B88" s="35"/>
      <c r="C88" s="36"/>
      <c r="D88" s="192" t="s">
        <v>507</v>
      </c>
      <c r="E88" s="36"/>
      <c r="F88" s="233" t="s">
        <v>966</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507</v>
      </c>
      <c r="AU88" s="17" t="s">
        <v>83</v>
      </c>
    </row>
    <row r="89" spans="1:65" s="2" customFormat="1" ht="37.9" customHeight="1">
      <c r="A89" s="34"/>
      <c r="B89" s="35"/>
      <c r="C89" s="173" t="s">
        <v>85</v>
      </c>
      <c r="D89" s="173" t="s">
        <v>147</v>
      </c>
      <c r="E89" s="174" t="s">
        <v>967</v>
      </c>
      <c r="F89" s="175" t="s">
        <v>968</v>
      </c>
      <c r="G89" s="176" t="s">
        <v>801</v>
      </c>
      <c r="H89" s="177">
        <v>2</v>
      </c>
      <c r="I89" s="178"/>
      <c r="J89" s="177">
        <f>ROUND((ROUND(I89,2))*(ROUND(H89,2)),2)</f>
        <v>0</v>
      </c>
      <c r="K89" s="175" t="s">
        <v>275</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83</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152</v>
      </c>
      <c r="BM89" s="183" t="s">
        <v>152</v>
      </c>
    </row>
    <row r="90" spans="1:65" s="2" customFormat="1" ht="39">
      <c r="A90" s="34"/>
      <c r="B90" s="35"/>
      <c r="C90" s="36"/>
      <c r="D90" s="192" t="s">
        <v>507</v>
      </c>
      <c r="E90" s="36"/>
      <c r="F90" s="233" t="s">
        <v>969</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507</v>
      </c>
      <c r="AU90" s="17" t="s">
        <v>83</v>
      </c>
    </row>
    <row r="91" spans="1:65" s="2" customFormat="1" ht="24.2" customHeight="1">
      <c r="A91" s="34"/>
      <c r="B91" s="35"/>
      <c r="C91" s="173" t="s">
        <v>145</v>
      </c>
      <c r="D91" s="173" t="s">
        <v>147</v>
      </c>
      <c r="E91" s="174" t="s">
        <v>970</v>
      </c>
      <c r="F91" s="175" t="s">
        <v>971</v>
      </c>
      <c r="G91" s="176" t="s">
        <v>801</v>
      </c>
      <c r="H91" s="177">
        <v>1</v>
      </c>
      <c r="I91" s="178"/>
      <c r="J91" s="177">
        <f>ROUND((ROUND(I91,2))*(ROUND(H91,2)),2)</f>
        <v>0</v>
      </c>
      <c r="K91" s="175" t="s">
        <v>275</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152</v>
      </c>
      <c r="AT91" s="183" t="s">
        <v>147</v>
      </c>
      <c r="AU91" s="183" t="s">
        <v>83</v>
      </c>
      <c r="AY91" s="17" t="s">
        <v>144</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152</v>
      </c>
      <c r="BM91" s="183" t="s">
        <v>177</v>
      </c>
    </row>
    <row r="92" spans="1:65" s="2" customFormat="1" ht="39">
      <c r="A92" s="34"/>
      <c r="B92" s="35"/>
      <c r="C92" s="36"/>
      <c r="D92" s="192" t="s">
        <v>507</v>
      </c>
      <c r="E92" s="36"/>
      <c r="F92" s="233" t="s">
        <v>972</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507</v>
      </c>
      <c r="AU92" s="17" t="s">
        <v>83</v>
      </c>
    </row>
    <row r="93" spans="1:65" s="12" customFormat="1" ht="25.9" customHeight="1">
      <c r="B93" s="157"/>
      <c r="C93" s="158"/>
      <c r="D93" s="159" t="s">
        <v>74</v>
      </c>
      <c r="E93" s="160" t="s">
        <v>828</v>
      </c>
      <c r="F93" s="160" t="s">
        <v>869</v>
      </c>
      <c r="G93" s="158"/>
      <c r="H93" s="158"/>
      <c r="I93" s="161"/>
      <c r="J93" s="162">
        <f>BK93</f>
        <v>0</v>
      </c>
      <c r="K93" s="158"/>
      <c r="L93" s="163"/>
      <c r="M93" s="164"/>
      <c r="N93" s="165"/>
      <c r="O93" s="165"/>
      <c r="P93" s="166">
        <f>SUM(P94:P101)</f>
        <v>0</v>
      </c>
      <c r="Q93" s="165"/>
      <c r="R93" s="166">
        <f>SUM(R94:R101)</f>
        <v>0</v>
      </c>
      <c r="S93" s="165"/>
      <c r="T93" s="167">
        <f>SUM(T94:T101)</f>
        <v>0</v>
      </c>
      <c r="AR93" s="168" t="s">
        <v>83</v>
      </c>
      <c r="AT93" s="169" t="s">
        <v>74</v>
      </c>
      <c r="AU93" s="169" t="s">
        <v>75</v>
      </c>
      <c r="AY93" s="168" t="s">
        <v>144</v>
      </c>
      <c r="BK93" s="170">
        <f>SUM(BK94:BK101)</f>
        <v>0</v>
      </c>
    </row>
    <row r="94" spans="1:65" s="2" customFormat="1" ht="24.2" customHeight="1">
      <c r="A94" s="34"/>
      <c r="B94" s="35"/>
      <c r="C94" s="173" t="s">
        <v>152</v>
      </c>
      <c r="D94" s="173" t="s">
        <v>147</v>
      </c>
      <c r="E94" s="174" t="s">
        <v>973</v>
      </c>
      <c r="F94" s="175" t="s">
        <v>974</v>
      </c>
      <c r="G94" s="176" t="s">
        <v>172</v>
      </c>
      <c r="H94" s="177">
        <v>15</v>
      </c>
      <c r="I94" s="178"/>
      <c r="J94" s="177">
        <f>ROUND((ROUND(I94,2))*(ROUND(H94,2)),2)</f>
        <v>0</v>
      </c>
      <c r="K94" s="175" t="s">
        <v>275</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152</v>
      </c>
      <c r="BM94" s="183" t="s">
        <v>208</v>
      </c>
    </row>
    <row r="95" spans="1:65" s="2" customFormat="1" ht="29.25">
      <c r="A95" s="34"/>
      <c r="B95" s="35"/>
      <c r="C95" s="36"/>
      <c r="D95" s="192" t="s">
        <v>507</v>
      </c>
      <c r="E95" s="36"/>
      <c r="F95" s="233" t="s">
        <v>975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507</v>
      </c>
      <c r="AU95" s="17" t="s">
        <v>83</v>
      </c>
    </row>
    <row r="96" spans="1:65" s="2" customFormat="1" ht="24.2" customHeight="1">
      <c r="A96" s="34"/>
      <c r="B96" s="35"/>
      <c r="C96" s="173" t="s">
        <v>193</v>
      </c>
      <c r="D96" s="173" t="s">
        <v>147</v>
      </c>
      <c r="E96" s="174" t="s">
        <v>976</v>
      </c>
      <c r="F96" s="175" t="s">
        <v>977</v>
      </c>
      <c r="G96" s="176" t="s">
        <v>274</v>
      </c>
      <c r="H96" s="177">
        <v>8</v>
      </c>
      <c r="I96" s="178"/>
      <c r="J96" s="177">
        <f>ROUND((ROUND(I96,2))*(ROUND(H96,2)),2)</f>
        <v>0</v>
      </c>
      <c r="K96" s="175" t="s">
        <v>275</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152</v>
      </c>
      <c r="BM96" s="183" t="s">
        <v>226</v>
      </c>
    </row>
    <row r="97" spans="1:65" s="2" customFormat="1" ht="19.5">
      <c r="A97" s="34"/>
      <c r="B97" s="35"/>
      <c r="C97" s="36"/>
      <c r="D97" s="192" t="s">
        <v>507</v>
      </c>
      <c r="E97" s="36"/>
      <c r="F97" s="233" t="s">
        <v>978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507</v>
      </c>
      <c r="AU97" s="17" t="s">
        <v>83</v>
      </c>
    </row>
    <row r="98" spans="1:65" s="2" customFormat="1" ht="16.5" customHeight="1">
      <c r="A98" s="34"/>
      <c r="B98" s="35"/>
      <c r="C98" s="173" t="s">
        <v>177</v>
      </c>
      <c r="D98" s="173" t="s">
        <v>147</v>
      </c>
      <c r="E98" s="174" t="s">
        <v>979</v>
      </c>
      <c r="F98" s="175" t="s">
        <v>980</v>
      </c>
      <c r="G98" s="176" t="s">
        <v>274</v>
      </c>
      <c r="H98" s="177">
        <v>6</v>
      </c>
      <c r="I98" s="178"/>
      <c r="J98" s="177">
        <f>ROUND((ROUND(I98,2))*(ROUND(H98,2)),2)</f>
        <v>0</v>
      </c>
      <c r="K98" s="175" t="s">
        <v>275</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83</v>
      </c>
      <c r="AY98" s="17" t="s">
        <v>144</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152</v>
      </c>
      <c r="BM98" s="183" t="s">
        <v>239</v>
      </c>
    </row>
    <row r="99" spans="1:65" s="2" customFormat="1" ht="29.25">
      <c r="A99" s="34"/>
      <c r="B99" s="35"/>
      <c r="C99" s="36"/>
      <c r="D99" s="192" t="s">
        <v>507</v>
      </c>
      <c r="E99" s="36"/>
      <c r="F99" s="233" t="s">
        <v>981</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507</v>
      </c>
      <c r="AU99" s="17" t="s">
        <v>83</v>
      </c>
    </row>
    <row r="100" spans="1:65" s="2" customFormat="1" ht="16.5" customHeight="1">
      <c r="A100" s="34"/>
      <c r="B100" s="35"/>
      <c r="C100" s="173" t="s">
        <v>203</v>
      </c>
      <c r="D100" s="173" t="s">
        <v>147</v>
      </c>
      <c r="E100" s="174" t="s">
        <v>982</v>
      </c>
      <c r="F100" s="175" t="s">
        <v>983</v>
      </c>
      <c r="G100" s="176" t="s">
        <v>274</v>
      </c>
      <c r="H100" s="177">
        <v>1</v>
      </c>
      <c r="I100" s="178"/>
      <c r="J100" s="177">
        <f>ROUND((ROUND(I100,2))*(ROUND(H100,2)),2)</f>
        <v>0</v>
      </c>
      <c r="K100" s="175" t="s">
        <v>275</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258</v>
      </c>
    </row>
    <row r="101" spans="1:65" s="2" customFormat="1" ht="29.25">
      <c r="A101" s="34"/>
      <c r="B101" s="35"/>
      <c r="C101" s="36"/>
      <c r="D101" s="192" t="s">
        <v>507</v>
      </c>
      <c r="E101" s="36"/>
      <c r="F101" s="233" t="s">
        <v>981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507</v>
      </c>
      <c r="AU101" s="17" t="s">
        <v>83</v>
      </c>
    </row>
    <row r="102" spans="1:65" s="12" customFormat="1" ht="25.9" customHeight="1">
      <c r="B102" s="157"/>
      <c r="C102" s="158"/>
      <c r="D102" s="159" t="s">
        <v>74</v>
      </c>
      <c r="E102" s="160" t="s">
        <v>833</v>
      </c>
      <c r="F102" s="160" t="s">
        <v>984</v>
      </c>
      <c r="G102" s="158"/>
      <c r="H102" s="158"/>
      <c r="I102" s="161"/>
      <c r="J102" s="162">
        <f>BK102</f>
        <v>0</v>
      </c>
      <c r="K102" s="158"/>
      <c r="L102" s="163"/>
      <c r="M102" s="164"/>
      <c r="N102" s="165"/>
      <c r="O102" s="165"/>
      <c r="P102" s="166">
        <f>SUM(P103:P106)</f>
        <v>0</v>
      </c>
      <c r="Q102" s="165"/>
      <c r="R102" s="166">
        <f>SUM(R103:R106)</f>
        <v>0</v>
      </c>
      <c r="S102" s="165"/>
      <c r="T102" s="167">
        <f>SUM(T103:T106)</f>
        <v>0</v>
      </c>
      <c r="AR102" s="168" t="s">
        <v>83</v>
      </c>
      <c r="AT102" s="169" t="s">
        <v>74</v>
      </c>
      <c r="AU102" s="169" t="s">
        <v>75</v>
      </c>
      <c r="AY102" s="168" t="s">
        <v>144</v>
      </c>
      <c r="BK102" s="170">
        <f>SUM(BK103:BK106)</f>
        <v>0</v>
      </c>
    </row>
    <row r="103" spans="1:65" s="2" customFormat="1" ht="16.5" customHeight="1">
      <c r="A103" s="34"/>
      <c r="B103" s="35"/>
      <c r="C103" s="173" t="s">
        <v>208</v>
      </c>
      <c r="D103" s="173" t="s">
        <v>147</v>
      </c>
      <c r="E103" s="174" t="s">
        <v>985</v>
      </c>
      <c r="F103" s="175" t="s">
        <v>986</v>
      </c>
      <c r="G103" s="176" t="s">
        <v>801</v>
      </c>
      <c r="H103" s="177">
        <v>3</v>
      </c>
      <c r="I103" s="178"/>
      <c r="J103" s="177">
        <f>ROUND((ROUND(I103,2))*(ROUND(H103,2)),2)</f>
        <v>0</v>
      </c>
      <c r="K103" s="175" t="s">
        <v>275</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271</v>
      </c>
    </row>
    <row r="104" spans="1:65" s="2" customFormat="1" ht="19.5">
      <c r="A104" s="34"/>
      <c r="B104" s="35"/>
      <c r="C104" s="36"/>
      <c r="D104" s="192" t="s">
        <v>507</v>
      </c>
      <c r="E104" s="36"/>
      <c r="F104" s="233" t="s">
        <v>978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507</v>
      </c>
      <c r="AU104" s="17" t="s">
        <v>83</v>
      </c>
    </row>
    <row r="105" spans="1:65" s="2" customFormat="1" ht="16.5" customHeight="1">
      <c r="A105" s="34"/>
      <c r="B105" s="35"/>
      <c r="C105" s="173" t="s">
        <v>216</v>
      </c>
      <c r="D105" s="173" t="s">
        <v>147</v>
      </c>
      <c r="E105" s="174" t="s">
        <v>987</v>
      </c>
      <c r="F105" s="175" t="s">
        <v>988</v>
      </c>
      <c r="G105" s="176" t="s">
        <v>801</v>
      </c>
      <c r="H105" s="177">
        <v>1</v>
      </c>
      <c r="I105" s="178"/>
      <c r="J105" s="177">
        <f>ROUND((ROUND(I105,2))*(ROUND(H105,2)),2)</f>
        <v>0</v>
      </c>
      <c r="K105" s="175" t="s">
        <v>275</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83</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152</v>
      </c>
      <c r="BM105" s="183" t="s">
        <v>280</v>
      </c>
    </row>
    <row r="106" spans="1:65" s="2" customFormat="1" ht="19.5">
      <c r="A106" s="34"/>
      <c r="B106" s="35"/>
      <c r="C106" s="36"/>
      <c r="D106" s="192" t="s">
        <v>507</v>
      </c>
      <c r="E106" s="36"/>
      <c r="F106" s="233" t="s">
        <v>978</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507</v>
      </c>
      <c r="AU106" s="17" t="s">
        <v>83</v>
      </c>
    </row>
    <row r="107" spans="1:65" s="12" customFormat="1" ht="25.9" customHeight="1">
      <c r="B107" s="157"/>
      <c r="C107" s="158"/>
      <c r="D107" s="159" t="s">
        <v>74</v>
      </c>
      <c r="E107" s="160" t="s">
        <v>989</v>
      </c>
      <c r="F107" s="160" t="s">
        <v>862</v>
      </c>
      <c r="G107" s="158"/>
      <c r="H107" s="158"/>
      <c r="I107" s="161"/>
      <c r="J107" s="162">
        <f>BK107</f>
        <v>0</v>
      </c>
      <c r="K107" s="158"/>
      <c r="L107" s="163"/>
      <c r="M107" s="164"/>
      <c r="N107" s="165"/>
      <c r="O107" s="165"/>
      <c r="P107" s="166">
        <f>SUM(P108:P109)</f>
        <v>0</v>
      </c>
      <c r="Q107" s="165"/>
      <c r="R107" s="166">
        <f>SUM(R108:R109)</f>
        <v>0</v>
      </c>
      <c r="S107" s="165"/>
      <c r="T107" s="167">
        <f>SUM(T108:T109)</f>
        <v>0</v>
      </c>
      <c r="AR107" s="168" t="s">
        <v>83</v>
      </c>
      <c r="AT107" s="169" t="s">
        <v>74</v>
      </c>
      <c r="AU107" s="169" t="s">
        <v>75</v>
      </c>
      <c r="AY107" s="168" t="s">
        <v>144</v>
      </c>
      <c r="BK107" s="170">
        <f>SUM(BK108:BK109)</f>
        <v>0</v>
      </c>
    </row>
    <row r="108" spans="1:65" s="2" customFormat="1" ht="16.5" customHeight="1">
      <c r="A108" s="34"/>
      <c r="B108" s="35"/>
      <c r="C108" s="173" t="s">
        <v>226</v>
      </c>
      <c r="D108" s="173" t="s">
        <v>147</v>
      </c>
      <c r="E108" s="174" t="s">
        <v>990</v>
      </c>
      <c r="F108" s="175" t="s">
        <v>991</v>
      </c>
      <c r="G108" s="176" t="s">
        <v>292</v>
      </c>
      <c r="H108" s="177">
        <v>1</v>
      </c>
      <c r="I108" s="178"/>
      <c r="J108" s="177">
        <f>ROUND((ROUND(I108,2))*(ROUND(H108,2)),2)</f>
        <v>0</v>
      </c>
      <c r="K108" s="175" t="s">
        <v>275</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83</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152</v>
      </c>
      <c r="BM108" s="183" t="s">
        <v>289</v>
      </c>
    </row>
    <row r="109" spans="1:65" s="2" customFormat="1" ht="16.5" customHeight="1">
      <c r="A109" s="34"/>
      <c r="B109" s="35"/>
      <c r="C109" s="173" t="s">
        <v>231</v>
      </c>
      <c r="D109" s="173" t="s">
        <v>147</v>
      </c>
      <c r="E109" s="174" t="s">
        <v>992</v>
      </c>
      <c r="F109" s="175" t="s">
        <v>993</v>
      </c>
      <c r="G109" s="176" t="s">
        <v>292</v>
      </c>
      <c r="H109" s="177">
        <v>1</v>
      </c>
      <c r="I109" s="178"/>
      <c r="J109" s="177">
        <f>ROUND((ROUND(I109,2))*(ROUND(H109,2)),2)</f>
        <v>0</v>
      </c>
      <c r="K109" s="175" t="s">
        <v>275</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152</v>
      </c>
      <c r="AT109" s="183" t="s">
        <v>147</v>
      </c>
      <c r="AU109" s="183" t="s">
        <v>83</v>
      </c>
      <c r="AY109" s="17" t="s">
        <v>144</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152</v>
      </c>
      <c r="BM109" s="183" t="s">
        <v>302</v>
      </c>
    </row>
    <row r="110" spans="1:65" s="12" customFormat="1" ht="25.9" customHeight="1">
      <c r="B110" s="157"/>
      <c r="C110" s="158"/>
      <c r="D110" s="159" t="s">
        <v>74</v>
      </c>
      <c r="E110" s="160" t="s">
        <v>861</v>
      </c>
      <c r="F110" s="160" t="s">
        <v>994</v>
      </c>
      <c r="G110" s="158"/>
      <c r="H110" s="158"/>
      <c r="I110" s="161"/>
      <c r="J110" s="162">
        <f>BK110</f>
        <v>0</v>
      </c>
      <c r="K110" s="158"/>
      <c r="L110" s="163"/>
      <c r="M110" s="164"/>
      <c r="N110" s="165"/>
      <c r="O110" s="165"/>
      <c r="P110" s="166">
        <f>SUM(P111:P121)</f>
        <v>0</v>
      </c>
      <c r="Q110" s="165"/>
      <c r="R110" s="166">
        <f>SUM(R111:R121)</f>
        <v>0</v>
      </c>
      <c r="S110" s="165"/>
      <c r="T110" s="167">
        <f>SUM(T111:T121)</f>
        <v>0</v>
      </c>
      <c r="AR110" s="168" t="s">
        <v>83</v>
      </c>
      <c r="AT110" s="169" t="s">
        <v>74</v>
      </c>
      <c r="AU110" s="169" t="s">
        <v>75</v>
      </c>
      <c r="AY110" s="168" t="s">
        <v>144</v>
      </c>
      <c r="BK110" s="170">
        <f>SUM(BK111:BK121)</f>
        <v>0</v>
      </c>
    </row>
    <row r="111" spans="1:65" s="2" customFormat="1" ht="16.5" customHeight="1">
      <c r="A111" s="34"/>
      <c r="B111" s="35"/>
      <c r="C111" s="173" t="s">
        <v>239</v>
      </c>
      <c r="D111" s="173" t="s">
        <v>147</v>
      </c>
      <c r="E111" s="174" t="s">
        <v>995</v>
      </c>
      <c r="F111" s="175" t="s">
        <v>996</v>
      </c>
      <c r="G111" s="176" t="s">
        <v>292</v>
      </c>
      <c r="H111" s="177">
        <v>1</v>
      </c>
      <c r="I111" s="178"/>
      <c r="J111" s="177">
        <f t="shared" ref="J111:J117" si="0">ROUND((ROUND(I111,2))*(ROUND(H111,2)),2)</f>
        <v>0</v>
      </c>
      <c r="K111" s="175" t="s">
        <v>275</v>
      </c>
      <c r="L111" s="39"/>
      <c r="M111" s="179" t="s">
        <v>18</v>
      </c>
      <c r="N111" s="180" t="s">
        <v>46</v>
      </c>
      <c r="O111" s="64"/>
      <c r="P111" s="181">
        <f t="shared" ref="P111:P117" si="1">O111*H111</f>
        <v>0</v>
      </c>
      <c r="Q111" s="181">
        <v>0</v>
      </c>
      <c r="R111" s="181">
        <f t="shared" ref="R111:R117" si="2">Q111*H111</f>
        <v>0</v>
      </c>
      <c r="S111" s="181">
        <v>0</v>
      </c>
      <c r="T111" s="182">
        <f t="shared" ref="T111:T117" si="3">S111*H111</f>
        <v>0</v>
      </c>
      <c r="U111" s="34"/>
      <c r="V111" s="34"/>
      <c r="W111" s="34"/>
      <c r="X111" s="34"/>
      <c r="Y111" s="34"/>
      <c r="Z111" s="34"/>
      <c r="AA111" s="34"/>
      <c r="AB111" s="34"/>
      <c r="AC111" s="34"/>
      <c r="AD111" s="34"/>
      <c r="AE111" s="34"/>
      <c r="AR111" s="183" t="s">
        <v>152</v>
      </c>
      <c r="AT111" s="183" t="s">
        <v>147</v>
      </c>
      <c r="AU111" s="183" t="s">
        <v>83</v>
      </c>
      <c r="AY111" s="17" t="s">
        <v>144</v>
      </c>
      <c r="BE111" s="184">
        <f t="shared" ref="BE111:BE117" si="4">IF(N111="základní",J111,0)</f>
        <v>0</v>
      </c>
      <c r="BF111" s="184">
        <f t="shared" ref="BF111:BF117" si="5">IF(N111="snížená",J111,0)</f>
        <v>0</v>
      </c>
      <c r="BG111" s="184">
        <f t="shared" ref="BG111:BG117" si="6">IF(N111="zákl. přenesená",J111,0)</f>
        <v>0</v>
      </c>
      <c r="BH111" s="184">
        <f t="shared" ref="BH111:BH117" si="7">IF(N111="sníž. přenesená",J111,0)</f>
        <v>0</v>
      </c>
      <c r="BI111" s="184">
        <f t="shared" ref="BI111:BI117" si="8">IF(N111="nulová",J111,0)</f>
        <v>0</v>
      </c>
      <c r="BJ111" s="17" t="s">
        <v>83</v>
      </c>
      <c r="BK111" s="184">
        <f t="shared" ref="BK111:BK117" si="9">ROUND((ROUND(I111,2))*(ROUND(H111,2)),2)</f>
        <v>0</v>
      </c>
      <c r="BL111" s="17" t="s">
        <v>152</v>
      </c>
      <c r="BM111" s="183" t="s">
        <v>314</v>
      </c>
    </row>
    <row r="112" spans="1:65" s="2" customFormat="1" ht="16.5" customHeight="1">
      <c r="A112" s="34"/>
      <c r="B112" s="35"/>
      <c r="C112" s="173" t="s">
        <v>245</v>
      </c>
      <c r="D112" s="173" t="s">
        <v>147</v>
      </c>
      <c r="E112" s="174" t="s">
        <v>997</v>
      </c>
      <c r="F112" s="290" t="s">
        <v>1137</v>
      </c>
      <c r="G112" s="176" t="s">
        <v>292</v>
      </c>
      <c r="H112" s="177">
        <v>1</v>
      </c>
      <c r="I112" s="178"/>
      <c r="J112" s="177">
        <f t="shared" si="0"/>
        <v>0</v>
      </c>
      <c r="K112" s="175" t="s">
        <v>275</v>
      </c>
      <c r="L112" s="39"/>
      <c r="M112" s="179" t="s">
        <v>18</v>
      </c>
      <c r="N112" s="180" t="s">
        <v>46</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152</v>
      </c>
      <c r="AT112" s="183" t="s">
        <v>147</v>
      </c>
      <c r="AU112" s="183" t="s">
        <v>83</v>
      </c>
      <c r="AY112" s="17" t="s">
        <v>144</v>
      </c>
      <c r="BE112" s="184">
        <f t="shared" si="4"/>
        <v>0</v>
      </c>
      <c r="BF112" s="184">
        <f t="shared" si="5"/>
        <v>0</v>
      </c>
      <c r="BG112" s="184">
        <f t="shared" si="6"/>
        <v>0</v>
      </c>
      <c r="BH112" s="184">
        <f t="shared" si="7"/>
        <v>0</v>
      </c>
      <c r="BI112" s="184">
        <f t="shared" si="8"/>
        <v>0</v>
      </c>
      <c r="BJ112" s="17" t="s">
        <v>83</v>
      </c>
      <c r="BK112" s="184">
        <f t="shared" si="9"/>
        <v>0</v>
      </c>
      <c r="BL112" s="17" t="s">
        <v>152</v>
      </c>
      <c r="BM112" s="183" t="s">
        <v>327</v>
      </c>
    </row>
    <row r="113" spans="1:65" s="2" customFormat="1" ht="16.5" customHeight="1">
      <c r="A113" s="34"/>
      <c r="B113" s="35"/>
      <c r="C113" s="173" t="s">
        <v>258</v>
      </c>
      <c r="D113" s="173" t="s">
        <v>147</v>
      </c>
      <c r="E113" s="174" t="s">
        <v>998</v>
      </c>
      <c r="F113" s="175" t="s">
        <v>999</v>
      </c>
      <c r="G113" s="176" t="s">
        <v>292</v>
      </c>
      <c r="H113" s="177">
        <v>1</v>
      </c>
      <c r="I113" s="178"/>
      <c r="J113" s="177">
        <f t="shared" si="0"/>
        <v>0</v>
      </c>
      <c r="K113" s="175" t="s">
        <v>275</v>
      </c>
      <c r="L113" s="39"/>
      <c r="M113" s="179" t="s">
        <v>18</v>
      </c>
      <c r="N113" s="180" t="s">
        <v>46</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152</v>
      </c>
      <c r="AT113" s="183" t="s">
        <v>147</v>
      </c>
      <c r="AU113" s="183" t="s">
        <v>83</v>
      </c>
      <c r="AY113" s="17" t="s">
        <v>144</v>
      </c>
      <c r="BE113" s="184">
        <f t="shared" si="4"/>
        <v>0</v>
      </c>
      <c r="BF113" s="184">
        <f t="shared" si="5"/>
        <v>0</v>
      </c>
      <c r="BG113" s="184">
        <f t="shared" si="6"/>
        <v>0</v>
      </c>
      <c r="BH113" s="184">
        <f t="shared" si="7"/>
        <v>0</v>
      </c>
      <c r="BI113" s="184">
        <f t="shared" si="8"/>
        <v>0</v>
      </c>
      <c r="BJ113" s="17" t="s">
        <v>83</v>
      </c>
      <c r="BK113" s="184">
        <f t="shared" si="9"/>
        <v>0</v>
      </c>
      <c r="BL113" s="17" t="s">
        <v>152</v>
      </c>
      <c r="BM113" s="183" t="s">
        <v>341</v>
      </c>
    </row>
    <row r="114" spans="1:65" s="2" customFormat="1" ht="16.5" customHeight="1">
      <c r="A114" s="34"/>
      <c r="B114" s="35"/>
      <c r="C114" s="173" t="s">
        <v>8</v>
      </c>
      <c r="D114" s="173" t="s">
        <v>147</v>
      </c>
      <c r="E114" s="174" t="s">
        <v>1000</v>
      </c>
      <c r="F114" s="175" t="s">
        <v>1001</v>
      </c>
      <c r="G114" s="176" t="s">
        <v>292</v>
      </c>
      <c r="H114" s="177">
        <v>1</v>
      </c>
      <c r="I114" s="178"/>
      <c r="J114" s="177">
        <f t="shared" si="0"/>
        <v>0</v>
      </c>
      <c r="K114" s="175" t="s">
        <v>275</v>
      </c>
      <c r="L114" s="39"/>
      <c r="M114" s="179" t="s">
        <v>18</v>
      </c>
      <c r="N114" s="180" t="s">
        <v>46</v>
      </c>
      <c r="O114" s="64"/>
      <c r="P114" s="181">
        <f t="shared" si="1"/>
        <v>0</v>
      </c>
      <c r="Q114" s="181">
        <v>0</v>
      </c>
      <c r="R114" s="181">
        <f t="shared" si="2"/>
        <v>0</v>
      </c>
      <c r="S114" s="181">
        <v>0</v>
      </c>
      <c r="T114" s="182">
        <f t="shared" si="3"/>
        <v>0</v>
      </c>
      <c r="U114" s="34"/>
      <c r="V114" s="34"/>
      <c r="W114" s="34"/>
      <c r="X114" s="34"/>
      <c r="Y114" s="34"/>
      <c r="Z114" s="34"/>
      <c r="AA114" s="34"/>
      <c r="AB114" s="34"/>
      <c r="AC114" s="34"/>
      <c r="AD114" s="34"/>
      <c r="AE114" s="34"/>
      <c r="AR114" s="183" t="s">
        <v>152</v>
      </c>
      <c r="AT114" s="183" t="s">
        <v>147</v>
      </c>
      <c r="AU114" s="183" t="s">
        <v>83</v>
      </c>
      <c r="AY114" s="17" t="s">
        <v>144</v>
      </c>
      <c r="BE114" s="184">
        <f t="shared" si="4"/>
        <v>0</v>
      </c>
      <c r="BF114" s="184">
        <f t="shared" si="5"/>
        <v>0</v>
      </c>
      <c r="BG114" s="184">
        <f t="shared" si="6"/>
        <v>0</v>
      </c>
      <c r="BH114" s="184">
        <f t="shared" si="7"/>
        <v>0</v>
      </c>
      <c r="BI114" s="184">
        <f t="shared" si="8"/>
        <v>0</v>
      </c>
      <c r="BJ114" s="17" t="s">
        <v>83</v>
      </c>
      <c r="BK114" s="184">
        <f t="shared" si="9"/>
        <v>0</v>
      </c>
      <c r="BL114" s="17" t="s">
        <v>152</v>
      </c>
      <c r="BM114" s="183" t="s">
        <v>358</v>
      </c>
    </row>
    <row r="115" spans="1:65" s="2" customFormat="1" ht="16.5" customHeight="1">
      <c r="A115" s="34"/>
      <c r="B115" s="35"/>
      <c r="C115" s="173" t="s">
        <v>271</v>
      </c>
      <c r="D115" s="173" t="s">
        <v>147</v>
      </c>
      <c r="E115" s="174" t="s">
        <v>1002</v>
      </c>
      <c r="F115" s="175" t="s">
        <v>1003</v>
      </c>
      <c r="G115" s="176" t="s">
        <v>292</v>
      </c>
      <c r="H115" s="177">
        <v>1</v>
      </c>
      <c r="I115" s="178"/>
      <c r="J115" s="177">
        <f t="shared" si="0"/>
        <v>0</v>
      </c>
      <c r="K115" s="175" t="s">
        <v>275</v>
      </c>
      <c r="L115" s="39"/>
      <c r="M115" s="179" t="s">
        <v>18</v>
      </c>
      <c r="N115" s="180" t="s">
        <v>46</v>
      </c>
      <c r="O115" s="64"/>
      <c r="P115" s="181">
        <f t="shared" si="1"/>
        <v>0</v>
      </c>
      <c r="Q115" s="181">
        <v>0</v>
      </c>
      <c r="R115" s="181">
        <f t="shared" si="2"/>
        <v>0</v>
      </c>
      <c r="S115" s="181">
        <v>0</v>
      </c>
      <c r="T115" s="182">
        <f t="shared" si="3"/>
        <v>0</v>
      </c>
      <c r="U115" s="34"/>
      <c r="V115" s="34"/>
      <c r="W115" s="34"/>
      <c r="X115" s="34"/>
      <c r="Y115" s="34"/>
      <c r="Z115" s="34"/>
      <c r="AA115" s="34"/>
      <c r="AB115" s="34"/>
      <c r="AC115" s="34"/>
      <c r="AD115" s="34"/>
      <c r="AE115" s="34"/>
      <c r="AR115" s="183" t="s">
        <v>152</v>
      </c>
      <c r="AT115" s="183" t="s">
        <v>147</v>
      </c>
      <c r="AU115" s="183" t="s">
        <v>83</v>
      </c>
      <c r="AY115" s="17" t="s">
        <v>144</v>
      </c>
      <c r="BE115" s="184">
        <f t="shared" si="4"/>
        <v>0</v>
      </c>
      <c r="BF115" s="184">
        <f t="shared" si="5"/>
        <v>0</v>
      </c>
      <c r="BG115" s="184">
        <f t="shared" si="6"/>
        <v>0</v>
      </c>
      <c r="BH115" s="184">
        <f t="shared" si="7"/>
        <v>0</v>
      </c>
      <c r="BI115" s="184">
        <f t="shared" si="8"/>
        <v>0</v>
      </c>
      <c r="BJ115" s="17" t="s">
        <v>83</v>
      </c>
      <c r="BK115" s="184">
        <f t="shared" si="9"/>
        <v>0</v>
      </c>
      <c r="BL115" s="17" t="s">
        <v>152</v>
      </c>
      <c r="BM115" s="183" t="s">
        <v>369</v>
      </c>
    </row>
    <row r="116" spans="1:65" s="2" customFormat="1" ht="16.5" customHeight="1">
      <c r="A116" s="34"/>
      <c r="B116" s="35"/>
      <c r="C116" s="173" t="s">
        <v>277</v>
      </c>
      <c r="D116" s="173" t="s">
        <v>147</v>
      </c>
      <c r="E116" s="174" t="s">
        <v>1004</v>
      </c>
      <c r="F116" s="175" t="s">
        <v>931</v>
      </c>
      <c r="G116" s="176" t="s">
        <v>292</v>
      </c>
      <c r="H116" s="177">
        <v>1</v>
      </c>
      <c r="I116" s="178"/>
      <c r="J116" s="177">
        <f t="shared" si="0"/>
        <v>0</v>
      </c>
      <c r="K116" s="175" t="s">
        <v>275</v>
      </c>
      <c r="L116" s="39"/>
      <c r="M116" s="179" t="s">
        <v>18</v>
      </c>
      <c r="N116" s="180" t="s">
        <v>46</v>
      </c>
      <c r="O116" s="64"/>
      <c r="P116" s="181">
        <f t="shared" si="1"/>
        <v>0</v>
      </c>
      <c r="Q116" s="181">
        <v>0</v>
      </c>
      <c r="R116" s="181">
        <f t="shared" si="2"/>
        <v>0</v>
      </c>
      <c r="S116" s="181">
        <v>0</v>
      </c>
      <c r="T116" s="182">
        <f t="shared" si="3"/>
        <v>0</v>
      </c>
      <c r="U116" s="34"/>
      <c r="V116" s="34"/>
      <c r="W116" s="34"/>
      <c r="X116" s="34"/>
      <c r="Y116" s="34"/>
      <c r="Z116" s="34"/>
      <c r="AA116" s="34"/>
      <c r="AB116" s="34"/>
      <c r="AC116" s="34"/>
      <c r="AD116" s="34"/>
      <c r="AE116" s="34"/>
      <c r="AR116" s="183" t="s">
        <v>152</v>
      </c>
      <c r="AT116" s="183" t="s">
        <v>147</v>
      </c>
      <c r="AU116" s="183" t="s">
        <v>83</v>
      </c>
      <c r="AY116" s="17" t="s">
        <v>144</v>
      </c>
      <c r="BE116" s="184">
        <f t="shared" si="4"/>
        <v>0</v>
      </c>
      <c r="BF116" s="184">
        <f t="shared" si="5"/>
        <v>0</v>
      </c>
      <c r="BG116" s="184">
        <f t="shared" si="6"/>
        <v>0</v>
      </c>
      <c r="BH116" s="184">
        <f t="shared" si="7"/>
        <v>0</v>
      </c>
      <c r="BI116" s="184">
        <f t="shared" si="8"/>
        <v>0</v>
      </c>
      <c r="BJ116" s="17" t="s">
        <v>83</v>
      </c>
      <c r="BK116" s="184">
        <f t="shared" si="9"/>
        <v>0</v>
      </c>
      <c r="BL116" s="17" t="s">
        <v>152</v>
      </c>
      <c r="BM116" s="183" t="s">
        <v>380</v>
      </c>
    </row>
    <row r="117" spans="1:65" s="2" customFormat="1" ht="16.5" customHeight="1">
      <c r="A117" s="34"/>
      <c r="B117" s="35"/>
      <c r="C117" s="173" t="s">
        <v>280</v>
      </c>
      <c r="D117" s="173" t="s">
        <v>147</v>
      </c>
      <c r="E117" s="174" t="s">
        <v>1005</v>
      </c>
      <c r="F117" s="175" t="s">
        <v>1006</v>
      </c>
      <c r="G117" s="176" t="s">
        <v>292</v>
      </c>
      <c r="H117" s="177">
        <v>1</v>
      </c>
      <c r="I117" s="178"/>
      <c r="J117" s="177">
        <f t="shared" si="0"/>
        <v>0</v>
      </c>
      <c r="K117" s="175" t="s">
        <v>275</v>
      </c>
      <c r="L117" s="39"/>
      <c r="M117" s="179" t="s">
        <v>18</v>
      </c>
      <c r="N117" s="180" t="s">
        <v>46</v>
      </c>
      <c r="O117" s="64"/>
      <c r="P117" s="181">
        <f t="shared" si="1"/>
        <v>0</v>
      </c>
      <c r="Q117" s="181">
        <v>0</v>
      </c>
      <c r="R117" s="181">
        <f t="shared" si="2"/>
        <v>0</v>
      </c>
      <c r="S117" s="181">
        <v>0</v>
      </c>
      <c r="T117" s="182">
        <f t="shared" si="3"/>
        <v>0</v>
      </c>
      <c r="U117" s="34"/>
      <c r="V117" s="34"/>
      <c r="W117" s="34"/>
      <c r="X117" s="34"/>
      <c r="Y117" s="34"/>
      <c r="Z117" s="34"/>
      <c r="AA117" s="34"/>
      <c r="AB117" s="34"/>
      <c r="AC117" s="34"/>
      <c r="AD117" s="34"/>
      <c r="AE117" s="34"/>
      <c r="AR117" s="183" t="s">
        <v>152</v>
      </c>
      <c r="AT117" s="183" t="s">
        <v>147</v>
      </c>
      <c r="AU117" s="183" t="s">
        <v>83</v>
      </c>
      <c r="AY117" s="17" t="s">
        <v>144</v>
      </c>
      <c r="BE117" s="184">
        <f t="shared" si="4"/>
        <v>0</v>
      </c>
      <c r="BF117" s="184">
        <f t="shared" si="5"/>
        <v>0</v>
      </c>
      <c r="BG117" s="184">
        <f t="shared" si="6"/>
        <v>0</v>
      </c>
      <c r="BH117" s="184">
        <f t="shared" si="7"/>
        <v>0</v>
      </c>
      <c r="BI117" s="184">
        <f t="shared" si="8"/>
        <v>0</v>
      </c>
      <c r="BJ117" s="17" t="s">
        <v>83</v>
      </c>
      <c r="BK117" s="184">
        <f t="shared" si="9"/>
        <v>0</v>
      </c>
      <c r="BL117" s="17" t="s">
        <v>152</v>
      </c>
      <c r="BM117" s="183" t="s">
        <v>396</v>
      </c>
    </row>
    <row r="118" spans="1:65" s="13" customFormat="1" ht="22.5">
      <c r="B118" s="190"/>
      <c r="C118" s="191"/>
      <c r="D118" s="192" t="s">
        <v>156</v>
      </c>
      <c r="E118" s="193" t="s">
        <v>18</v>
      </c>
      <c r="F118" s="194" t="s">
        <v>1007</v>
      </c>
      <c r="G118" s="191"/>
      <c r="H118" s="195">
        <v>1</v>
      </c>
      <c r="I118" s="196"/>
      <c r="J118" s="191"/>
      <c r="K118" s="191"/>
      <c r="L118" s="197"/>
      <c r="M118" s="198"/>
      <c r="N118" s="199"/>
      <c r="O118" s="199"/>
      <c r="P118" s="199"/>
      <c r="Q118" s="199"/>
      <c r="R118" s="199"/>
      <c r="S118" s="199"/>
      <c r="T118" s="200"/>
      <c r="AT118" s="201" t="s">
        <v>156</v>
      </c>
      <c r="AU118" s="201" t="s">
        <v>83</v>
      </c>
      <c r="AV118" s="13" t="s">
        <v>85</v>
      </c>
      <c r="AW118" s="13" t="s">
        <v>37</v>
      </c>
      <c r="AX118" s="13" t="s">
        <v>83</v>
      </c>
      <c r="AY118" s="201" t="s">
        <v>144</v>
      </c>
    </row>
    <row r="119" spans="1:65" s="2" customFormat="1" ht="16.5" customHeight="1">
      <c r="A119" s="34"/>
      <c r="B119" s="35"/>
      <c r="C119" s="173" t="s">
        <v>286</v>
      </c>
      <c r="D119" s="173" t="s">
        <v>147</v>
      </c>
      <c r="E119" s="174" t="s">
        <v>1008</v>
      </c>
      <c r="F119" s="175" t="s">
        <v>946</v>
      </c>
      <c r="G119" s="176" t="s">
        <v>292</v>
      </c>
      <c r="H119" s="177">
        <v>1</v>
      </c>
      <c r="I119" s="178"/>
      <c r="J119" s="177">
        <f>ROUND((ROUND(I119,2))*(ROUND(H119,2)),2)</f>
        <v>0</v>
      </c>
      <c r="K119" s="175" t="s">
        <v>275</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406</v>
      </c>
    </row>
    <row r="120" spans="1:65" s="2" customFormat="1" ht="16.5" customHeight="1">
      <c r="A120" s="34"/>
      <c r="B120" s="35"/>
      <c r="C120" s="173" t="s">
        <v>289</v>
      </c>
      <c r="D120" s="173" t="s">
        <v>147</v>
      </c>
      <c r="E120" s="174" t="s">
        <v>1009</v>
      </c>
      <c r="F120" s="175" t="s">
        <v>1010</v>
      </c>
      <c r="G120" s="176" t="s">
        <v>292</v>
      </c>
      <c r="H120" s="177">
        <v>1</v>
      </c>
      <c r="I120" s="178"/>
      <c r="J120" s="177">
        <f>ROUND((ROUND(I120,2))*(ROUND(H120,2)),2)</f>
        <v>0</v>
      </c>
      <c r="K120" s="175" t="s">
        <v>275</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152</v>
      </c>
      <c r="AT120" s="183" t="s">
        <v>147</v>
      </c>
      <c r="AU120" s="183" t="s">
        <v>83</v>
      </c>
      <c r="AY120" s="17" t="s">
        <v>144</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152</v>
      </c>
      <c r="BM120" s="183" t="s">
        <v>416</v>
      </c>
    </row>
    <row r="121" spans="1:65" s="2" customFormat="1" ht="16.5" customHeight="1">
      <c r="A121" s="34"/>
      <c r="B121" s="35"/>
      <c r="C121" s="173" t="s">
        <v>7</v>
      </c>
      <c r="D121" s="173" t="s">
        <v>147</v>
      </c>
      <c r="E121" s="174" t="s">
        <v>1011</v>
      </c>
      <c r="F121" s="175" t="s">
        <v>1012</v>
      </c>
      <c r="G121" s="176" t="s">
        <v>292</v>
      </c>
      <c r="H121" s="177">
        <v>1</v>
      </c>
      <c r="I121" s="178"/>
      <c r="J121" s="177">
        <f>ROUND((ROUND(I121,2))*(ROUND(H121,2)),2)</f>
        <v>0</v>
      </c>
      <c r="K121" s="175" t="s">
        <v>275</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429</v>
      </c>
    </row>
    <row r="122" spans="1:65" s="12" customFormat="1" ht="25.9" customHeight="1">
      <c r="B122" s="157"/>
      <c r="C122" s="158"/>
      <c r="D122" s="159" t="s">
        <v>74</v>
      </c>
      <c r="E122" s="160" t="s">
        <v>771</v>
      </c>
      <c r="F122" s="160" t="s">
        <v>772</v>
      </c>
      <c r="G122" s="158"/>
      <c r="H122" s="158"/>
      <c r="I122" s="161"/>
      <c r="J122" s="162">
        <f>BK122</f>
        <v>0</v>
      </c>
      <c r="K122" s="158"/>
      <c r="L122" s="163"/>
      <c r="M122" s="164"/>
      <c r="N122" s="165"/>
      <c r="O122" s="165"/>
      <c r="P122" s="166">
        <f>SUM(P123:P124)</f>
        <v>0</v>
      </c>
      <c r="Q122" s="165"/>
      <c r="R122" s="166">
        <f>SUM(R123:R124)</f>
        <v>0</v>
      </c>
      <c r="S122" s="165"/>
      <c r="T122" s="167">
        <f>SUM(T123:T124)</f>
        <v>0</v>
      </c>
      <c r="AR122" s="168" t="s">
        <v>152</v>
      </c>
      <c r="AT122" s="169" t="s">
        <v>74</v>
      </c>
      <c r="AU122" s="169" t="s">
        <v>75</v>
      </c>
      <c r="AY122" s="168" t="s">
        <v>144</v>
      </c>
      <c r="BK122" s="170">
        <f>SUM(BK123:BK124)</f>
        <v>0</v>
      </c>
    </row>
    <row r="123" spans="1:65" s="2" customFormat="1" ht="37.9" customHeight="1">
      <c r="A123" s="34"/>
      <c r="B123" s="35"/>
      <c r="C123" s="173" t="s">
        <v>302</v>
      </c>
      <c r="D123" s="173" t="s">
        <v>147</v>
      </c>
      <c r="E123" s="174" t="s">
        <v>773</v>
      </c>
      <c r="F123" s="175" t="s">
        <v>774</v>
      </c>
      <c r="G123" s="176" t="s">
        <v>775</v>
      </c>
      <c r="H123" s="177">
        <v>24</v>
      </c>
      <c r="I123" s="178"/>
      <c r="J123" s="177">
        <f>ROUND((ROUND(I123,2))*(ROUND(H123,2)),2)</f>
        <v>0</v>
      </c>
      <c r="K123" s="175" t="s">
        <v>151</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955</v>
      </c>
      <c r="AT123" s="183" t="s">
        <v>147</v>
      </c>
      <c r="AU123" s="183" t="s">
        <v>83</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955</v>
      </c>
      <c r="BM123" s="183" t="s">
        <v>1013</v>
      </c>
    </row>
    <row r="124" spans="1:65" s="2" customFormat="1">
      <c r="A124" s="34"/>
      <c r="B124" s="35"/>
      <c r="C124" s="36"/>
      <c r="D124" s="185" t="s">
        <v>154</v>
      </c>
      <c r="E124" s="36"/>
      <c r="F124" s="186" t="s">
        <v>778</v>
      </c>
      <c r="G124" s="36"/>
      <c r="H124" s="36"/>
      <c r="I124" s="187"/>
      <c r="J124" s="36"/>
      <c r="K124" s="36"/>
      <c r="L124" s="39"/>
      <c r="M124" s="234"/>
      <c r="N124" s="235"/>
      <c r="O124" s="236"/>
      <c r="P124" s="236"/>
      <c r="Q124" s="236"/>
      <c r="R124" s="236"/>
      <c r="S124" s="236"/>
      <c r="T124" s="237"/>
      <c r="U124" s="34"/>
      <c r="V124" s="34"/>
      <c r="W124" s="34"/>
      <c r="X124" s="34"/>
      <c r="Y124" s="34"/>
      <c r="Z124" s="34"/>
      <c r="AA124" s="34"/>
      <c r="AB124" s="34"/>
      <c r="AC124" s="34"/>
      <c r="AD124" s="34"/>
      <c r="AE124" s="34"/>
      <c r="AT124" s="17" t="s">
        <v>154</v>
      </c>
      <c r="AU124" s="17" t="s">
        <v>83</v>
      </c>
    </row>
    <row r="125" spans="1:65" s="2" customFormat="1" ht="6.95" customHeight="1">
      <c r="A125" s="34"/>
      <c r="B125" s="47"/>
      <c r="C125" s="48"/>
      <c r="D125" s="48"/>
      <c r="E125" s="48"/>
      <c r="F125" s="48"/>
      <c r="G125" s="48"/>
      <c r="H125" s="48"/>
      <c r="I125" s="48"/>
      <c r="J125" s="48"/>
      <c r="K125" s="48"/>
      <c r="L125" s="39"/>
      <c r="M125" s="34"/>
      <c r="O125" s="34"/>
      <c r="P125" s="34"/>
      <c r="Q125" s="34"/>
      <c r="R125" s="34"/>
      <c r="S125" s="34"/>
      <c r="T125" s="34"/>
      <c r="U125" s="34"/>
      <c r="V125" s="34"/>
      <c r="W125" s="34"/>
      <c r="X125" s="34"/>
      <c r="Y125" s="34"/>
      <c r="Z125" s="34"/>
      <c r="AA125" s="34"/>
      <c r="AB125" s="34"/>
      <c r="AC125" s="34"/>
      <c r="AD125" s="34"/>
      <c r="AE125" s="34"/>
    </row>
  </sheetData>
  <sheetProtection algorithmName="SHA-512" hashValue="4mdmLq1hxNflz/nd27eFyChJXWUiSab/hNe+5oFViBHXPm/rBicdBBBk+5TQJLyDcvWhHtBGuRsigEh1+0KcIQ==" saltValue="UdLvKE6cRv9vsIyZX0Hzwg==" spinCount="100000" sheet="1" objects="1" scenarios="1"/>
  <autoFilter ref="C84:K124" xr:uid="{00000000-0009-0000-0000-000004000000}"/>
  <mergeCells count="9">
    <mergeCell ref="E50:H50"/>
    <mergeCell ref="E75:H75"/>
    <mergeCell ref="E77:H77"/>
    <mergeCell ref="L2:V2"/>
    <mergeCell ref="E7:H7"/>
    <mergeCell ref="E9:H9"/>
    <mergeCell ref="E18:H18"/>
    <mergeCell ref="E27:H27"/>
    <mergeCell ref="E48:H48"/>
  </mergeCells>
  <hyperlinks>
    <hyperlink ref="F124" r:id="rId1" xr:uid="{00000000-0004-0000-04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2"/>
  <sheetViews>
    <sheetView showGridLines="0" topLeftCell="A86" workbookViewId="0">
      <selection activeCell="I93" sqref="I9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1014</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1015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418740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ROUND((SUM(BE86:BE121)),  2)</f>
        <v>418740</v>
      </c>
      <c r="G33" s="34"/>
      <c r="H33" s="34"/>
      <c r="I33" s="118">
        <v>0.21</v>
      </c>
      <c r="J33" s="117">
        <f>ROUND(((SUM(BE86:BE121))*I33),  2)</f>
        <v>87935.4</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ROUND((SUM(BF86:BF121)),  2)</f>
        <v>0</v>
      </c>
      <c r="G34" s="34"/>
      <c r="H34" s="34"/>
      <c r="I34" s="118">
        <v>0.15</v>
      </c>
      <c r="J34" s="117">
        <f>ROUND(((SUM(BF86:BF121))*I34),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506675.4</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D1.4.4 - Elektroinstalace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418740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1016</v>
      </c>
      <c r="E60" s="137"/>
      <c r="F60" s="137"/>
      <c r="G60" s="137"/>
      <c r="H60" s="137"/>
      <c r="I60" s="137"/>
      <c r="J60" s="138">
        <f>J87</f>
        <v>0</v>
      </c>
      <c r="K60" s="135"/>
      <c r="L60" s="139"/>
    </row>
    <row r="61" spans="1:47" s="9" customFormat="1" ht="24.95" customHeight="1">
      <c r="B61" s="134"/>
      <c r="C61" s="135"/>
      <c r="D61" s="136" t="s">
        <v>1017</v>
      </c>
      <c r="E61" s="137"/>
      <c r="F61" s="137"/>
      <c r="G61" s="137"/>
      <c r="H61" s="137"/>
      <c r="I61" s="137"/>
      <c r="J61" s="138">
        <f>J92</f>
        <v>380540</v>
      </c>
      <c r="K61" s="135"/>
      <c r="L61" s="139"/>
    </row>
    <row r="62" spans="1:47" s="9" customFormat="1" ht="24.95" customHeight="1">
      <c r="B62" s="134"/>
      <c r="C62" s="135"/>
      <c r="D62" s="136" t="s">
        <v>1018</v>
      </c>
      <c r="E62" s="137"/>
      <c r="F62" s="137"/>
      <c r="G62" s="137"/>
      <c r="H62" s="137"/>
      <c r="I62" s="137"/>
      <c r="J62" s="138">
        <f>J99</f>
        <v>0</v>
      </c>
      <c r="K62" s="135"/>
      <c r="L62" s="139"/>
    </row>
    <row r="63" spans="1:47" s="9" customFormat="1" ht="24.95" customHeight="1">
      <c r="B63" s="134"/>
      <c r="C63" s="135"/>
      <c r="D63" s="136" t="s">
        <v>1019</v>
      </c>
      <c r="E63" s="137"/>
      <c r="F63" s="137"/>
      <c r="G63" s="137"/>
      <c r="H63" s="137"/>
      <c r="I63" s="137"/>
      <c r="J63" s="138">
        <f>J104</f>
        <v>38200</v>
      </c>
      <c r="K63" s="135"/>
      <c r="L63" s="139"/>
    </row>
    <row r="64" spans="1:47" s="9" customFormat="1" ht="24.95" customHeight="1">
      <c r="B64" s="134"/>
      <c r="C64" s="135"/>
      <c r="D64" s="136" t="s">
        <v>711</v>
      </c>
      <c r="E64" s="137"/>
      <c r="F64" s="137"/>
      <c r="G64" s="137"/>
      <c r="H64" s="137"/>
      <c r="I64" s="137"/>
      <c r="J64" s="138">
        <f>J114</f>
        <v>0</v>
      </c>
      <c r="K64" s="135"/>
      <c r="L64" s="139"/>
    </row>
    <row r="65" spans="1:31" s="9" customFormat="1" ht="24.95" customHeight="1">
      <c r="B65" s="134"/>
      <c r="C65" s="135"/>
      <c r="D65" s="136" t="s">
        <v>123</v>
      </c>
      <c r="E65" s="137"/>
      <c r="F65" s="137"/>
      <c r="G65" s="137"/>
      <c r="H65" s="137"/>
      <c r="I65" s="137"/>
      <c r="J65" s="138">
        <f>J117</f>
        <v>0</v>
      </c>
      <c r="K65" s="135"/>
      <c r="L65" s="139"/>
    </row>
    <row r="66" spans="1:31" s="10" customFormat="1" ht="19.899999999999999" customHeight="1">
      <c r="B66" s="140"/>
      <c r="C66" s="141"/>
      <c r="D66" s="142" t="s">
        <v>128</v>
      </c>
      <c r="E66" s="143"/>
      <c r="F66" s="143"/>
      <c r="G66" s="143"/>
      <c r="H66" s="143"/>
      <c r="I66" s="143"/>
      <c r="J66" s="144">
        <f>J118</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1" t="str">
        <f>E7</f>
        <v>Dochlazení administrativních prostor ČNB - DP13 = E3P4 + E3P5</v>
      </c>
      <c r="F76" s="282"/>
      <c r="G76" s="282"/>
      <c r="H76" s="282"/>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4" t="str">
        <f>E9</f>
        <v>D1.4.4 - Elektroinstalace - DP13</v>
      </c>
      <c r="F78" s="280"/>
      <c r="G78" s="280"/>
      <c r="H78" s="280"/>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60</v>
      </c>
      <c r="E85" s="149" t="s">
        <v>56</v>
      </c>
      <c r="F85" s="149" t="s">
        <v>57</v>
      </c>
      <c r="G85" s="149" t="s">
        <v>131</v>
      </c>
      <c r="H85" s="149" t="s">
        <v>132</v>
      </c>
      <c r="I85" s="149" t="s">
        <v>133</v>
      </c>
      <c r="J85" s="149" t="s">
        <v>108</v>
      </c>
      <c r="K85" s="150" t="s">
        <v>134</v>
      </c>
      <c r="L85" s="151"/>
      <c r="M85" s="68" t="s">
        <v>18</v>
      </c>
      <c r="N85" s="69" t="s">
        <v>45</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418740</v>
      </c>
      <c r="K86" s="36"/>
      <c r="L86" s="39"/>
      <c r="M86" s="71"/>
      <c r="N86" s="153"/>
      <c r="O86" s="72"/>
      <c r="P86" s="154">
        <f>P87+P92+P99+P104+P114+P117</f>
        <v>0</v>
      </c>
      <c r="Q86" s="72"/>
      <c r="R86" s="154">
        <f>R87+R92+R99+R104+R114+R117</f>
        <v>0</v>
      </c>
      <c r="S86" s="72"/>
      <c r="T86" s="155">
        <f>T87+T92+T99+T104+T114+T117</f>
        <v>0</v>
      </c>
      <c r="U86" s="34"/>
      <c r="V86" s="34"/>
      <c r="W86" s="34"/>
      <c r="X86" s="34"/>
      <c r="Y86" s="34"/>
      <c r="Z86" s="34"/>
      <c r="AA86" s="34"/>
      <c r="AB86" s="34"/>
      <c r="AC86" s="34"/>
      <c r="AD86" s="34"/>
      <c r="AE86" s="34"/>
      <c r="AT86" s="17" t="s">
        <v>74</v>
      </c>
      <c r="AU86" s="17" t="s">
        <v>109</v>
      </c>
      <c r="BK86" s="156">
        <f>BK87+BK92+BK99+BK104+BK114+BK117</f>
        <v>418740</v>
      </c>
    </row>
    <row r="87" spans="1:65" s="12" customFormat="1" ht="25.9" customHeight="1">
      <c r="B87" s="157"/>
      <c r="C87" s="158"/>
      <c r="D87" s="159" t="s">
        <v>74</v>
      </c>
      <c r="E87" s="160" t="s">
        <v>1020</v>
      </c>
      <c r="F87" s="160" t="s">
        <v>1021</v>
      </c>
      <c r="G87" s="158"/>
      <c r="H87" s="158"/>
      <c r="I87" s="161"/>
      <c r="J87" s="162">
        <f>BK87</f>
        <v>0</v>
      </c>
      <c r="K87" s="158"/>
      <c r="L87" s="163"/>
      <c r="M87" s="164"/>
      <c r="N87" s="165"/>
      <c r="O87" s="165"/>
      <c r="P87" s="166">
        <f>SUM(P88:P91)</f>
        <v>0</v>
      </c>
      <c r="Q87" s="165"/>
      <c r="R87" s="166">
        <f>SUM(R88:R91)</f>
        <v>0</v>
      </c>
      <c r="S87" s="165"/>
      <c r="T87" s="167">
        <f>SUM(T88:T91)</f>
        <v>0</v>
      </c>
      <c r="AR87" s="168" t="s">
        <v>83</v>
      </c>
      <c r="AT87" s="169" t="s">
        <v>74</v>
      </c>
      <c r="AU87" s="169" t="s">
        <v>75</v>
      </c>
      <c r="AY87" s="168" t="s">
        <v>144</v>
      </c>
      <c r="BK87" s="170">
        <f>SUM(BK88:BK91)</f>
        <v>0</v>
      </c>
    </row>
    <row r="88" spans="1:65" s="2" customFormat="1" ht="16.5" customHeight="1">
      <c r="A88" s="34"/>
      <c r="B88" s="35"/>
      <c r="C88" s="173" t="s">
        <v>83</v>
      </c>
      <c r="D88" s="173" t="s">
        <v>147</v>
      </c>
      <c r="E88" s="174" t="s">
        <v>1022</v>
      </c>
      <c r="F88" s="175" t="s">
        <v>1023</v>
      </c>
      <c r="G88" s="176" t="s">
        <v>801</v>
      </c>
      <c r="H88" s="177">
        <v>1</v>
      </c>
      <c r="I88" s="178"/>
      <c r="J88" s="177">
        <f>ROUND((ROUND(I88,2))*(ROUND(H88,2)),2)</f>
        <v>0</v>
      </c>
      <c r="K88" s="175" t="s">
        <v>275</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152</v>
      </c>
      <c r="AT88" s="183" t="s">
        <v>147</v>
      </c>
      <c r="AU88" s="183" t="s">
        <v>83</v>
      </c>
      <c r="AY88" s="17" t="s">
        <v>144</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152</v>
      </c>
      <c r="BM88" s="183" t="s">
        <v>85</v>
      </c>
    </row>
    <row r="89" spans="1:65" s="2" customFormat="1" ht="39">
      <c r="A89" s="34"/>
      <c r="B89" s="35"/>
      <c r="C89" s="36"/>
      <c r="D89" s="192" t="s">
        <v>507</v>
      </c>
      <c r="E89" s="36"/>
      <c r="F89" s="233" t="s">
        <v>1024</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507</v>
      </c>
      <c r="AU89" s="17" t="s">
        <v>83</v>
      </c>
    </row>
    <row r="90" spans="1:65" s="2" customFormat="1" ht="16.5" customHeight="1">
      <c r="A90" s="34"/>
      <c r="B90" s="35"/>
      <c r="C90" s="173" t="s">
        <v>85</v>
      </c>
      <c r="D90" s="173" t="s">
        <v>147</v>
      </c>
      <c r="E90" s="174" t="s">
        <v>1025</v>
      </c>
      <c r="F90" s="175" t="s">
        <v>1026</v>
      </c>
      <c r="G90" s="176" t="s">
        <v>801</v>
      </c>
      <c r="H90" s="177">
        <v>4</v>
      </c>
      <c r="I90" s="178"/>
      <c r="J90" s="177">
        <f>ROUND((ROUND(I90,2))*(ROUND(H90,2)),2)</f>
        <v>0</v>
      </c>
      <c r="K90" s="175" t="s">
        <v>275</v>
      </c>
      <c r="L90" s="39"/>
      <c r="M90" s="179" t="s">
        <v>18</v>
      </c>
      <c r="N90" s="180" t="s">
        <v>46</v>
      </c>
      <c r="O90" s="64"/>
      <c r="P90" s="181">
        <f>O90*H90</f>
        <v>0</v>
      </c>
      <c r="Q90" s="181">
        <v>0</v>
      </c>
      <c r="R90" s="181">
        <f>Q90*H90</f>
        <v>0</v>
      </c>
      <c r="S90" s="181">
        <v>0</v>
      </c>
      <c r="T90" s="182">
        <f>S90*H90</f>
        <v>0</v>
      </c>
      <c r="U90" s="34"/>
      <c r="V90" s="34"/>
      <c r="W90" s="34"/>
      <c r="X90" s="34"/>
      <c r="Y90" s="34"/>
      <c r="Z90" s="34"/>
      <c r="AA90" s="34"/>
      <c r="AB90" s="34"/>
      <c r="AC90" s="34"/>
      <c r="AD90" s="34"/>
      <c r="AE90" s="34"/>
      <c r="AR90" s="183" t="s">
        <v>152</v>
      </c>
      <c r="AT90" s="183" t="s">
        <v>147</v>
      </c>
      <c r="AU90" s="183" t="s">
        <v>83</v>
      </c>
      <c r="AY90" s="17" t="s">
        <v>144</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152</v>
      </c>
      <c r="BM90" s="183" t="s">
        <v>152</v>
      </c>
    </row>
    <row r="91" spans="1:65" s="2" customFormat="1" ht="39">
      <c r="A91" s="34"/>
      <c r="B91" s="35"/>
      <c r="C91" s="36"/>
      <c r="D91" s="192" t="s">
        <v>507</v>
      </c>
      <c r="E91" s="36"/>
      <c r="F91" s="233" t="s">
        <v>1027</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507</v>
      </c>
      <c r="AU91" s="17" t="s">
        <v>83</v>
      </c>
    </row>
    <row r="92" spans="1:65" s="12" customFormat="1" ht="25.9" customHeight="1">
      <c r="B92" s="157"/>
      <c r="C92" s="158"/>
      <c r="D92" s="159" t="s">
        <v>74</v>
      </c>
      <c r="E92" s="160" t="s">
        <v>797</v>
      </c>
      <c r="F92" s="160" t="s">
        <v>1028</v>
      </c>
      <c r="G92" s="158"/>
      <c r="H92" s="158"/>
      <c r="I92" s="161"/>
      <c r="J92" s="162">
        <f>BK92</f>
        <v>380540</v>
      </c>
      <c r="K92" s="158"/>
      <c r="L92" s="163"/>
      <c r="M92" s="164"/>
      <c r="N92" s="165"/>
      <c r="O92" s="165"/>
      <c r="P92" s="166">
        <f>SUM(P93:P98)</f>
        <v>0</v>
      </c>
      <c r="Q92" s="165"/>
      <c r="R92" s="166">
        <f>SUM(R93:R98)</f>
        <v>0</v>
      </c>
      <c r="S92" s="165"/>
      <c r="T92" s="167">
        <f>SUM(T93:T98)</f>
        <v>0</v>
      </c>
      <c r="AR92" s="168" t="s">
        <v>83</v>
      </c>
      <c r="AT92" s="169" t="s">
        <v>74</v>
      </c>
      <c r="AU92" s="169" t="s">
        <v>75</v>
      </c>
      <c r="AY92" s="168" t="s">
        <v>144</v>
      </c>
      <c r="BK92" s="170">
        <f>SUM(BK93:BK98)</f>
        <v>380540</v>
      </c>
    </row>
    <row r="93" spans="1:65" s="2" customFormat="1" ht="16.5" customHeight="1">
      <c r="A93" s="34"/>
      <c r="B93" s="35"/>
      <c r="C93" s="173" t="s">
        <v>145</v>
      </c>
      <c r="D93" s="173" t="s">
        <v>147</v>
      </c>
      <c r="E93" s="174" t="s">
        <v>1029</v>
      </c>
      <c r="F93" s="175" t="s">
        <v>1030</v>
      </c>
      <c r="G93" s="176" t="s">
        <v>801</v>
      </c>
      <c r="H93" s="177">
        <v>6</v>
      </c>
      <c r="I93" s="239">
        <v>5790</v>
      </c>
      <c r="J93" s="177">
        <f>ROUND((ROUND(I93,2))*(ROUND(H93,2)),2)</f>
        <v>34740</v>
      </c>
      <c r="K93" s="175" t="s">
        <v>275</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152</v>
      </c>
      <c r="AT93" s="183" t="s">
        <v>147</v>
      </c>
      <c r="AU93" s="183" t="s">
        <v>83</v>
      </c>
      <c r="AY93" s="17" t="s">
        <v>144</v>
      </c>
      <c r="BE93" s="184">
        <f>IF(N93="základní",J93,0)</f>
        <v>34740</v>
      </c>
      <c r="BF93" s="184">
        <f>IF(N93="snížená",J93,0)</f>
        <v>0</v>
      </c>
      <c r="BG93" s="184">
        <f>IF(N93="zákl. přenesená",J93,0)</f>
        <v>0</v>
      </c>
      <c r="BH93" s="184">
        <f>IF(N93="sníž. přenesená",J93,0)</f>
        <v>0</v>
      </c>
      <c r="BI93" s="184">
        <f>IF(N93="nulová",J93,0)</f>
        <v>0</v>
      </c>
      <c r="BJ93" s="17" t="s">
        <v>83</v>
      </c>
      <c r="BK93" s="184">
        <f>ROUND((ROUND(I93,2))*(ROUND(H93,2)),2)</f>
        <v>34740</v>
      </c>
      <c r="BL93" s="17" t="s">
        <v>152</v>
      </c>
      <c r="BM93" s="183" t="s">
        <v>1031</v>
      </c>
    </row>
    <row r="94" spans="1:65" s="2" customFormat="1" ht="48.75">
      <c r="A94" s="34"/>
      <c r="B94" s="35"/>
      <c r="C94" s="36"/>
      <c r="D94" s="192" t="s">
        <v>507</v>
      </c>
      <c r="E94" s="36"/>
      <c r="F94" s="233" t="s">
        <v>1032</v>
      </c>
      <c r="G94" s="36"/>
      <c r="H94" s="36"/>
      <c r="J94" s="36"/>
      <c r="K94" s="36"/>
      <c r="L94" s="39"/>
      <c r="M94" s="188"/>
      <c r="N94" s="189"/>
      <c r="O94" s="64"/>
      <c r="P94" s="64"/>
      <c r="Q94" s="64"/>
      <c r="R94" s="64"/>
      <c r="S94" s="64"/>
      <c r="T94" s="65"/>
      <c r="U94" s="34"/>
      <c r="V94" s="34"/>
      <c r="W94" s="34"/>
      <c r="X94" s="34"/>
      <c r="Y94" s="34"/>
      <c r="Z94" s="34"/>
      <c r="AA94" s="34"/>
      <c r="AB94" s="34"/>
      <c r="AC94" s="34"/>
      <c r="AD94" s="34"/>
      <c r="AE94" s="34"/>
      <c r="AT94" s="17" t="s">
        <v>507</v>
      </c>
      <c r="AU94" s="17" t="s">
        <v>83</v>
      </c>
    </row>
    <row r="95" spans="1:65" s="2" customFormat="1" ht="16.5" customHeight="1">
      <c r="A95" s="34"/>
      <c r="B95" s="35"/>
      <c r="C95" s="173" t="s">
        <v>152</v>
      </c>
      <c r="D95" s="173" t="s">
        <v>147</v>
      </c>
      <c r="E95" s="174" t="s">
        <v>1033</v>
      </c>
      <c r="F95" s="175" t="s">
        <v>1034</v>
      </c>
      <c r="G95" s="176" t="s">
        <v>801</v>
      </c>
      <c r="H95" s="177">
        <v>26</v>
      </c>
      <c r="I95" s="239">
        <v>13300</v>
      </c>
      <c r="J95" s="177">
        <f>ROUND((ROUND(I95,2))*(ROUND(H95,2)),2)</f>
        <v>345800</v>
      </c>
      <c r="K95" s="175" t="s">
        <v>275</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152</v>
      </c>
      <c r="AT95" s="183" t="s">
        <v>147</v>
      </c>
      <c r="AU95" s="183" t="s">
        <v>83</v>
      </c>
      <c r="AY95" s="17" t="s">
        <v>144</v>
      </c>
      <c r="BE95" s="184">
        <f>IF(N95="základní",J95,0)</f>
        <v>345800</v>
      </c>
      <c r="BF95" s="184">
        <f>IF(N95="snížená",J95,0)</f>
        <v>0</v>
      </c>
      <c r="BG95" s="184">
        <f>IF(N95="zákl. přenesená",J95,0)</f>
        <v>0</v>
      </c>
      <c r="BH95" s="184">
        <f>IF(N95="sníž. přenesená",J95,0)</f>
        <v>0</v>
      </c>
      <c r="BI95" s="184">
        <f>IF(N95="nulová",J95,0)</f>
        <v>0</v>
      </c>
      <c r="BJ95" s="17" t="s">
        <v>83</v>
      </c>
      <c r="BK95" s="184">
        <f>ROUND((ROUND(I95,2))*(ROUND(H95,2)),2)</f>
        <v>345800</v>
      </c>
      <c r="BL95" s="17" t="s">
        <v>152</v>
      </c>
      <c r="BM95" s="183" t="s">
        <v>177</v>
      </c>
    </row>
    <row r="96" spans="1:65" s="2" customFormat="1" ht="87.75">
      <c r="A96" s="34"/>
      <c r="B96" s="35"/>
      <c r="C96" s="36"/>
      <c r="D96" s="192" t="s">
        <v>507</v>
      </c>
      <c r="E96" s="36"/>
      <c r="F96" s="233" t="s">
        <v>1035</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507</v>
      </c>
      <c r="AU96" s="17" t="s">
        <v>83</v>
      </c>
    </row>
    <row r="97" spans="1:65" s="2" customFormat="1" ht="16.5" customHeight="1">
      <c r="A97" s="34"/>
      <c r="B97" s="35"/>
      <c r="C97" s="173" t="s">
        <v>193</v>
      </c>
      <c r="D97" s="173" t="s">
        <v>147</v>
      </c>
      <c r="E97" s="174" t="s">
        <v>1036</v>
      </c>
      <c r="F97" s="175" t="s">
        <v>1037</v>
      </c>
      <c r="G97" s="176" t="s">
        <v>801</v>
      </c>
      <c r="H97" s="177">
        <v>26</v>
      </c>
      <c r="I97" s="178"/>
      <c r="J97" s="177">
        <f>ROUND((ROUND(I97,2))*(ROUND(H97,2)),2)</f>
        <v>0</v>
      </c>
      <c r="K97" s="175" t="s">
        <v>275</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152</v>
      </c>
      <c r="AT97" s="183" t="s">
        <v>147</v>
      </c>
      <c r="AU97" s="183" t="s">
        <v>83</v>
      </c>
      <c r="AY97" s="17" t="s">
        <v>144</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152</v>
      </c>
      <c r="BM97" s="183" t="s">
        <v>208</v>
      </c>
    </row>
    <row r="98" spans="1:65" s="2" customFormat="1" ht="19.5">
      <c r="A98" s="34"/>
      <c r="B98" s="35"/>
      <c r="C98" s="36"/>
      <c r="D98" s="192" t="s">
        <v>507</v>
      </c>
      <c r="E98" s="36"/>
      <c r="F98" s="233" t="s">
        <v>1038</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507</v>
      </c>
      <c r="AU98" s="17" t="s">
        <v>83</v>
      </c>
    </row>
    <row r="99" spans="1:65" s="12" customFormat="1" ht="25.9" customHeight="1">
      <c r="B99" s="157"/>
      <c r="C99" s="158"/>
      <c r="D99" s="159" t="s">
        <v>74</v>
      </c>
      <c r="E99" s="160" t="s">
        <v>818</v>
      </c>
      <c r="F99" s="160" t="s">
        <v>1039</v>
      </c>
      <c r="G99" s="158"/>
      <c r="H99" s="158"/>
      <c r="I99" s="161"/>
      <c r="J99" s="162">
        <f>BK99</f>
        <v>0</v>
      </c>
      <c r="K99" s="158"/>
      <c r="L99" s="163"/>
      <c r="M99" s="164"/>
      <c r="N99" s="165"/>
      <c r="O99" s="165"/>
      <c r="P99" s="166">
        <f>SUM(P100:P103)</f>
        <v>0</v>
      </c>
      <c r="Q99" s="165"/>
      <c r="R99" s="166">
        <f>SUM(R100:R103)</f>
        <v>0</v>
      </c>
      <c r="S99" s="165"/>
      <c r="T99" s="167">
        <f>SUM(T100:T103)</f>
        <v>0</v>
      </c>
      <c r="AR99" s="168" t="s">
        <v>83</v>
      </c>
      <c r="AT99" s="169" t="s">
        <v>74</v>
      </c>
      <c r="AU99" s="169" t="s">
        <v>75</v>
      </c>
      <c r="AY99" s="168" t="s">
        <v>144</v>
      </c>
      <c r="BK99" s="170">
        <f>SUM(BK100:BK103)</f>
        <v>0</v>
      </c>
    </row>
    <row r="100" spans="1:65" s="2" customFormat="1" ht="21.75" customHeight="1">
      <c r="A100" s="34"/>
      <c r="B100" s="35"/>
      <c r="C100" s="173" t="s">
        <v>177</v>
      </c>
      <c r="D100" s="173" t="s">
        <v>147</v>
      </c>
      <c r="E100" s="174" t="s">
        <v>1040</v>
      </c>
      <c r="F100" s="175" t="s">
        <v>1041</v>
      </c>
      <c r="G100" s="176" t="s">
        <v>274</v>
      </c>
      <c r="H100" s="177">
        <v>70</v>
      </c>
      <c r="I100" s="178"/>
      <c r="J100" s="177">
        <f>ROUND((ROUND(I100,2))*(ROUND(H100,2)),2)</f>
        <v>0</v>
      </c>
      <c r="K100" s="175" t="s">
        <v>275</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226</v>
      </c>
    </row>
    <row r="101" spans="1:65" s="2" customFormat="1" ht="16.5" customHeight="1">
      <c r="A101" s="34"/>
      <c r="B101" s="35"/>
      <c r="C101" s="173" t="s">
        <v>203</v>
      </c>
      <c r="D101" s="173" t="s">
        <v>147</v>
      </c>
      <c r="E101" s="174" t="s">
        <v>1042</v>
      </c>
      <c r="F101" s="175" t="s">
        <v>1043</v>
      </c>
      <c r="G101" s="176" t="s">
        <v>274</v>
      </c>
      <c r="H101" s="177">
        <v>195</v>
      </c>
      <c r="I101" s="178"/>
      <c r="J101" s="177">
        <f>ROUND((ROUND(I101,2))*(ROUND(H101,2)),2)</f>
        <v>0</v>
      </c>
      <c r="K101" s="175" t="s">
        <v>275</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83</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239</v>
      </c>
    </row>
    <row r="102" spans="1:65" s="2" customFormat="1" ht="16.5" customHeight="1">
      <c r="A102" s="34"/>
      <c r="B102" s="35"/>
      <c r="C102" s="173" t="s">
        <v>208</v>
      </c>
      <c r="D102" s="173" t="s">
        <v>147</v>
      </c>
      <c r="E102" s="174" t="s">
        <v>1044</v>
      </c>
      <c r="F102" s="175" t="s">
        <v>1045</v>
      </c>
      <c r="G102" s="176" t="s">
        <v>274</v>
      </c>
      <c r="H102" s="177">
        <v>360</v>
      </c>
      <c r="I102" s="178"/>
      <c r="J102" s="177">
        <f>ROUND((ROUND(I102,2))*(ROUND(H102,2)),2)</f>
        <v>0</v>
      </c>
      <c r="K102" s="175" t="s">
        <v>275</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152</v>
      </c>
      <c r="AT102" s="183" t="s">
        <v>147</v>
      </c>
      <c r="AU102" s="183" t="s">
        <v>83</v>
      </c>
      <c r="AY102" s="17" t="s">
        <v>144</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152</v>
      </c>
      <c r="BM102" s="183" t="s">
        <v>258</v>
      </c>
    </row>
    <row r="103" spans="1:65" s="2" customFormat="1" ht="21.75" customHeight="1">
      <c r="A103" s="34"/>
      <c r="B103" s="35"/>
      <c r="C103" s="173" t="s">
        <v>216</v>
      </c>
      <c r="D103" s="173" t="s">
        <v>147</v>
      </c>
      <c r="E103" s="174" t="s">
        <v>1046</v>
      </c>
      <c r="F103" s="175" t="s">
        <v>1047</v>
      </c>
      <c r="G103" s="176" t="s">
        <v>801</v>
      </c>
      <c r="H103" s="177">
        <v>57</v>
      </c>
      <c r="I103" s="178"/>
      <c r="J103" s="177">
        <f>ROUND((ROUND(I103,2))*(ROUND(H103,2)),2)</f>
        <v>0</v>
      </c>
      <c r="K103" s="175" t="s">
        <v>275</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271</v>
      </c>
    </row>
    <row r="104" spans="1:65" s="12" customFormat="1" ht="25.9" customHeight="1">
      <c r="B104" s="157"/>
      <c r="C104" s="158"/>
      <c r="D104" s="159" t="s">
        <v>74</v>
      </c>
      <c r="E104" s="160" t="s">
        <v>833</v>
      </c>
      <c r="F104" s="160" t="s">
        <v>1048</v>
      </c>
      <c r="G104" s="158"/>
      <c r="H104" s="158"/>
      <c r="I104" s="161"/>
      <c r="J104" s="162">
        <f>BK104</f>
        <v>38200</v>
      </c>
      <c r="K104" s="158"/>
      <c r="L104" s="163"/>
      <c r="M104" s="164"/>
      <c r="N104" s="165"/>
      <c r="O104" s="165"/>
      <c r="P104" s="166">
        <f>SUM(P105:P113)</f>
        <v>0</v>
      </c>
      <c r="Q104" s="165"/>
      <c r="R104" s="166">
        <f>SUM(R105:R113)</f>
        <v>0</v>
      </c>
      <c r="S104" s="165"/>
      <c r="T104" s="167">
        <f>SUM(T105:T113)</f>
        <v>0</v>
      </c>
      <c r="AR104" s="168" t="s">
        <v>83</v>
      </c>
      <c r="AT104" s="169" t="s">
        <v>74</v>
      </c>
      <c r="AU104" s="169" t="s">
        <v>75</v>
      </c>
      <c r="AY104" s="168" t="s">
        <v>144</v>
      </c>
      <c r="BK104" s="170">
        <f>SUM(BK105:BK113)</f>
        <v>38200</v>
      </c>
    </row>
    <row r="105" spans="1:65" s="2" customFormat="1" ht="21.75" customHeight="1">
      <c r="A105" s="34"/>
      <c r="B105" s="35"/>
      <c r="C105" s="173" t="s">
        <v>226</v>
      </c>
      <c r="D105" s="173" t="s">
        <v>147</v>
      </c>
      <c r="E105" s="174" t="s">
        <v>1049</v>
      </c>
      <c r="F105" s="175" t="s">
        <v>1050</v>
      </c>
      <c r="G105" s="176" t="s">
        <v>292</v>
      </c>
      <c r="H105" s="177">
        <v>1</v>
      </c>
      <c r="I105" s="178"/>
      <c r="J105" s="177">
        <f t="shared" ref="J105:J113" si="0">ROUND((ROUND(I105,2))*(ROUND(H105,2)),2)</f>
        <v>0</v>
      </c>
      <c r="K105" s="175" t="s">
        <v>275</v>
      </c>
      <c r="L105" s="39"/>
      <c r="M105" s="179" t="s">
        <v>18</v>
      </c>
      <c r="N105" s="180" t="s">
        <v>46</v>
      </c>
      <c r="O105" s="64"/>
      <c r="P105" s="181">
        <f t="shared" ref="P105:P113" si="1">O105*H105</f>
        <v>0</v>
      </c>
      <c r="Q105" s="181">
        <v>0</v>
      </c>
      <c r="R105" s="181">
        <f t="shared" ref="R105:R113" si="2">Q105*H105</f>
        <v>0</v>
      </c>
      <c r="S105" s="181">
        <v>0</v>
      </c>
      <c r="T105" s="182">
        <f t="shared" ref="T105:T113" si="3">S105*H105</f>
        <v>0</v>
      </c>
      <c r="U105" s="34"/>
      <c r="V105" s="34"/>
      <c r="W105" s="34"/>
      <c r="X105" s="34"/>
      <c r="Y105" s="34"/>
      <c r="Z105" s="34"/>
      <c r="AA105" s="34"/>
      <c r="AB105" s="34"/>
      <c r="AC105" s="34"/>
      <c r="AD105" s="34"/>
      <c r="AE105" s="34"/>
      <c r="AR105" s="183" t="s">
        <v>152</v>
      </c>
      <c r="AT105" s="183" t="s">
        <v>147</v>
      </c>
      <c r="AU105" s="183" t="s">
        <v>83</v>
      </c>
      <c r="AY105" s="17" t="s">
        <v>144</v>
      </c>
      <c r="BE105" s="184">
        <f t="shared" ref="BE105:BE113" si="4">IF(N105="základní",J105,0)</f>
        <v>0</v>
      </c>
      <c r="BF105" s="184">
        <f t="shared" ref="BF105:BF113" si="5">IF(N105="snížená",J105,0)</f>
        <v>0</v>
      </c>
      <c r="BG105" s="184">
        <f t="shared" ref="BG105:BG113" si="6">IF(N105="zákl. přenesená",J105,0)</f>
        <v>0</v>
      </c>
      <c r="BH105" s="184">
        <f t="shared" ref="BH105:BH113" si="7">IF(N105="sníž. přenesená",J105,0)</f>
        <v>0</v>
      </c>
      <c r="BI105" s="184">
        <f t="shared" ref="BI105:BI113" si="8">IF(N105="nulová",J105,0)</f>
        <v>0</v>
      </c>
      <c r="BJ105" s="17" t="s">
        <v>83</v>
      </c>
      <c r="BK105" s="184">
        <f t="shared" ref="BK105:BK113" si="9">ROUND((ROUND(I105,2))*(ROUND(H105,2)),2)</f>
        <v>0</v>
      </c>
      <c r="BL105" s="17" t="s">
        <v>152</v>
      </c>
      <c r="BM105" s="183" t="s">
        <v>280</v>
      </c>
    </row>
    <row r="106" spans="1:65" s="2" customFormat="1" ht="24.2" customHeight="1">
      <c r="A106" s="34"/>
      <c r="B106" s="35"/>
      <c r="C106" s="173" t="s">
        <v>231</v>
      </c>
      <c r="D106" s="173" t="s">
        <v>147</v>
      </c>
      <c r="E106" s="174" t="s">
        <v>1051</v>
      </c>
      <c r="F106" s="175" t="s">
        <v>1052</v>
      </c>
      <c r="G106" s="176" t="s">
        <v>801</v>
      </c>
      <c r="H106" s="177">
        <v>26</v>
      </c>
      <c r="I106" s="239">
        <v>980</v>
      </c>
      <c r="J106" s="177">
        <f t="shared" si="0"/>
        <v>25480</v>
      </c>
      <c r="K106" s="175" t="s">
        <v>275</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152</v>
      </c>
      <c r="AT106" s="183" t="s">
        <v>147</v>
      </c>
      <c r="AU106" s="183" t="s">
        <v>83</v>
      </c>
      <c r="AY106" s="17" t="s">
        <v>144</v>
      </c>
      <c r="BE106" s="184">
        <f t="shared" si="4"/>
        <v>25480</v>
      </c>
      <c r="BF106" s="184">
        <f t="shared" si="5"/>
        <v>0</v>
      </c>
      <c r="BG106" s="184">
        <f t="shared" si="6"/>
        <v>0</v>
      </c>
      <c r="BH106" s="184">
        <f t="shared" si="7"/>
        <v>0</v>
      </c>
      <c r="BI106" s="184">
        <f t="shared" si="8"/>
        <v>0</v>
      </c>
      <c r="BJ106" s="17" t="s">
        <v>83</v>
      </c>
      <c r="BK106" s="184">
        <f t="shared" si="9"/>
        <v>25480</v>
      </c>
      <c r="BL106" s="17" t="s">
        <v>152</v>
      </c>
      <c r="BM106" s="183" t="s">
        <v>289</v>
      </c>
    </row>
    <row r="107" spans="1:65" s="2" customFormat="1" ht="24.2" customHeight="1">
      <c r="A107" s="34"/>
      <c r="B107" s="35"/>
      <c r="C107" s="173" t="s">
        <v>239</v>
      </c>
      <c r="D107" s="173" t="s">
        <v>147</v>
      </c>
      <c r="E107" s="174" t="s">
        <v>1053</v>
      </c>
      <c r="F107" s="175" t="s">
        <v>1054</v>
      </c>
      <c r="G107" s="176" t="s">
        <v>801</v>
      </c>
      <c r="H107" s="177">
        <v>6</v>
      </c>
      <c r="I107" s="239">
        <v>2120</v>
      </c>
      <c r="J107" s="177">
        <f t="shared" si="0"/>
        <v>12720</v>
      </c>
      <c r="K107" s="175" t="s">
        <v>275</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152</v>
      </c>
      <c r="AT107" s="183" t="s">
        <v>147</v>
      </c>
      <c r="AU107" s="183" t="s">
        <v>83</v>
      </c>
      <c r="AY107" s="17" t="s">
        <v>144</v>
      </c>
      <c r="BE107" s="184">
        <f t="shared" si="4"/>
        <v>12720</v>
      </c>
      <c r="BF107" s="184">
        <f t="shared" si="5"/>
        <v>0</v>
      </c>
      <c r="BG107" s="184">
        <f t="shared" si="6"/>
        <v>0</v>
      </c>
      <c r="BH107" s="184">
        <f t="shared" si="7"/>
        <v>0</v>
      </c>
      <c r="BI107" s="184">
        <f t="shared" si="8"/>
        <v>0</v>
      </c>
      <c r="BJ107" s="17" t="s">
        <v>83</v>
      </c>
      <c r="BK107" s="184">
        <f t="shared" si="9"/>
        <v>12720</v>
      </c>
      <c r="BL107" s="17" t="s">
        <v>152</v>
      </c>
      <c r="BM107" s="183" t="s">
        <v>302</v>
      </c>
    </row>
    <row r="108" spans="1:65" s="2" customFormat="1" ht="16.5" customHeight="1">
      <c r="A108" s="34"/>
      <c r="B108" s="35"/>
      <c r="C108" s="173" t="s">
        <v>245</v>
      </c>
      <c r="D108" s="173" t="s">
        <v>147</v>
      </c>
      <c r="E108" s="174" t="s">
        <v>1055</v>
      </c>
      <c r="F108" s="175" t="s">
        <v>1056</v>
      </c>
      <c r="G108" s="176" t="s">
        <v>292</v>
      </c>
      <c r="H108" s="177">
        <v>2</v>
      </c>
      <c r="I108" s="178"/>
      <c r="J108" s="177">
        <f t="shared" si="0"/>
        <v>0</v>
      </c>
      <c r="K108" s="175" t="s">
        <v>275</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152</v>
      </c>
      <c r="AT108" s="183" t="s">
        <v>147</v>
      </c>
      <c r="AU108" s="183" t="s">
        <v>83</v>
      </c>
      <c r="AY108" s="17" t="s">
        <v>144</v>
      </c>
      <c r="BE108" s="184">
        <f t="shared" si="4"/>
        <v>0</v>
      </c>
      <c r="BF108" s="184">
        <f t="shared" si="5"/>
        <v>0</v>
      </c>
      <c r="BG108" s="184">
        <f t="shared" si="6"/>
        <v>0</v>
      </c>
      <c r="BH108" s="184">
        <f t="shared" si="7"/>
        <v>0</v>
      </c>
      <c r="BI108" s="184">
        <f t="shared" si="8"/>
        <v>0</v>
      </c>
      <c r="BJ108" s="17" t="s">
        <v>83</v>
      </c>
      <c r="BK108" s="184">
        <f t="shared" si="9"/>
        <v>0</v>
      </c>
      <c r="BL108" s="17" t="s">
        <v>152</v>
      </c>
      <c r="BM108" s="183" t="s">
        <v>314</v>
      </c>
    </row>
    <row r="109" spans="1:65" s="2" customFormat="1" ht="16.5" customHeight="1">
      <c r="A109" s="34"/>
      <c r="B109" s="35"/>
      <c r="C109" s="173" t="s">
        <v>258</v>
      </c>
      <c r="D109" s="173" t="s">
        <v>147</v>
      </c>
      <c r="E109" s="174" t="s">
        <v>1057</v>
      </c>
      <c r="F109" s="175" t="s">
        <v>1058</v>
      </c>
      <c r="G109" s="176" t="s">
        <v>292</v>
      </c>
      <c r="H109" s="177">
        <v>2</v>
      </c>
      <c r="I109" s="178"/>
      <c r="J109" s="177">
        <f t="shared" si="0"/>
        <v>0</v>
      </c>
      <c r="K109" s="175" t="s">
        <v>275</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152</v>
      </c>
      <c r="AT109" s="183" t="s">
        <v>147</v>
      </c>
      <c r="AU109" s="183" t="s">
        <v>83</v>
      </c>
      <c r="AY109" s="17" t="s">
        <v>144</v>
      </c>
      <c r="BE109" s="184">
        <f t="shared" si="4"/>
        <v>0</v>
      </c>
      <c r="BF109" s="184">
        <f t="shared" si="5"/>
        <v>0</v>
      </c>
      <c r="BG109" s="184">
        <f t="shared" si="6"/>
        <v>0</v>
      </c>
      <c r="BH109" s="184">
        <f t="shared" si="7"/>
        <v>0</v>
      </c>
      <c r="BI109" s="184">
        <f t="shared" si="8"/>
        <v>0</v>
      </c>
      <c r="BJ109" s="17" t="s">
        <v>83</v>
      </c>
      <c r="BK109" s="184">
        <f t="shared" si="9"/>
        <v>0</v>
      </c>
      <c r="BL109" s="17" t="s">
        <v>152</v>
      </c>
      <c r="BM109" s="183" t="s">
        <v>1059</v>
      </c>
    </row>
    <row r="110" spans="1:65" s="2" customFormat="1" ht="24.2" customHeight="1">
      <c r="A110" s="34"/>
      <c r="B110" s="35"/>
      <c r="C110" s="173" t="s">
        <v>8</v>
      </c>
      <c r="D110" s="173" t="s">
        <v>147</v>
      </c>
      <c r="E110" s="174" t="s">
        <v>1060</v>
      </c>
      <c r="F110" s="175" t="s">
        <v>1061</v>
      </c>
      <c r="G110" s="176" t="s">
        <v>292</v>
      </c>
      <c r="H110" s="177">
        <v>2</v>
      </c>
      <c r="I110" s="178"/>
      <c r="J110" s="177">
        <f t="shared" si="0"/>
        <v>0</v>
      </c>
      <c r="K110" s="175" t="s">
        <v>275</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152</v>
      </c>
      <c r="AT110" s="183" t="s">
        <v>147</v>
      </c>
      <c r="AU110" s="183" t="s">
        <v>83</v>
      </c>
      <c r="AY110" s="17" t="s">
        <v>144</v>
      </c>
      <c r="BE110" s="184">
        <f t="shared" si="4"/>
        <v>0</v>
      </c>
      <c r="BF110" s="184">
        <f t="shared" si="5"/>
        <v>0</v>
      </c>
      <c r="BG110" s="184">
        <f t="shared" si="6"/>
        <v>0</v>
      </c>
      <c r="BH110" s="184">
        <f t="shared" si="7"/>
        <v>0</v>
      </c>
      <c r="BI110" s="184">
        <f t="shared" si="8"/>
        <v>0</v>
      </c>
      <c r="BJ110" s="17" t="s">
        <v>83</v>
      </c>
      <c r="BK110" s="184">
        <f t="shared" si="9"/>
        <v>0</v>
      </c>
      <c r="BL110" s="17" t="s">
        <v>152</v>
      </c>
      <c r="BM110" s="183" t="s">
        <v>1062</v>
      </c>
    </row>
    <row r="111" spans="1:65" s="2" customFormat="1" ht="16.5" customHeight="1">
      <c r="A111" s="34"/>
      <c r="B111" s="35"/>
      <c r="C111" s="173" t="s">
        <v>271</v>
      </c>
      <c r="D111" s="173" t="s">
        <v>147</v>
      </c>
      <c r="E111" s="174" t="s">
        <v>1063</v>
      </c>
      <c r="F111" s="175" t="s">
        <v>1064</v>
      </c>
      <c r="G111" s="176" t="s">
        <v>292</v>
      </c>
      <c r="H111" s="177">
        <v>1</v>
      </c>
      <c r="I111" s="178"/>
      <c r="J111" s="177">
        <f t="shared" si="0"/>
        <v>0</v>
      </c>
      <c r="K111" s="175" t="s">
        <v>275</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152</v>
      </c>
      <c r="AT111" s="183" t="s">
        <v>147</v>
      </c>
      <c r="AU111" s="183" t="s">
        <v>83</v>
      </c>
      <c r="AY111" s="17" t="s">
        <v>144</v>
      </c>
      <c r="BE111" s="184">
        <f t="shared" si="4"/>
        <v>0</v>
      </c>
      <c r="BF111" s="184">
        <f t="shared" si="5"/>
        <v>0</v>
      </c>
      <c r="BG111" s="184">
        <f t="shared" si="6"/>
        <v>0</v>
      </c>
      <c r="BH111" s="184">
        <f t="shared" si="7"/>
        <v>0</v>
      </c>
      <c r="BI111" s="184">
        <f t="shared" si="8"/>
        <v>0</v>
      </c>
      <c r="BJ111" s="17" t="s">
        <v>83</v>
      </c>
      <c r="BK111" s="184">
        <f t="shared" si="9"/>
        <v>0</v>
      </c>
      <c r="BL111" s="17" t="s">
        <v>152</v>
      </c>
      <c r="BM111" s="183" t="s">
        <v>341</v>
      </c>
    </row>
    <row r="112" spans="1:65" s="2" customFormat="1" ht="16.5" customHeight="1">
      <c r="A112" s="34"/>
      <c r="B112" s="35"/>
      <c r="C112" s="173" t="s">
        <v>277</v>
      </c>
      <c r="D112" s="173" t="s">
        <v>147</v>
      </c>
      <c r="E112" s="174" t="s">
        <v>1065</v>
      </c>
      <c r="F112" s="175" t="s">
        <v>1066</v>
      </c>
      <c r="G112" s="176" t="s">
        <v>292</v>
      </c>
      <c r="H112" s="177">
        <v>1</v>
      </c>
      <c r="I112" s="178"/>
      <c r="J112" s="177">
        <f t="shared" si="0"/>
        <v>0</v>
      </c>
      <c r="K112" s="175" t="s">
        <v>275</v>
      </c>
      <c r="L112" s="39"/>
      <c r="M112" s="179" t="s">
        <v>18</v>
      </c>
      <c r="N112" s="180" t="s">
        <v>46</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152</v>
      </c>
      <c r="AT112" s="183" t="s">
        <v>147</v>
      </c>
      <c r="AU112" s="183" t="s">
        <v>83</v>
      </c>
      <c r="AY112" s="17" t="s">
        <v>144</v>
      </c>
      <c r="BE112" s="184">
        <f t="shared" si="4"/>
        <v>0</v>
      </c>
      <c r="BF112" s="184">
        <f t="shared" si="5"/>
        <v>0</v>
      </c>
      <c r="BG112" s="184">
        <f t="shared" si="6"/>
        <v>0</v>
      </c>
      <c r="BH112" s="184">
        <f t="shared" si="7"/>
        <v>0</v>
      </c>
      <c r="BI112" s="184">
        <f t="shared" si="8"/>
        <v>0</v>
      </c>
      <c r="BJ112" s="17" t="s">
        <v>83</v>
      </c>
      <c r="BK112" s="184">
        <f t="shared" si="9"/>
        <v>0</v>
      </c>
      <c r="BL112" s="17" t="s">
        <v>152</v>
      </c>
      <c r="BM112" s="183" t="s">
        <v>358</v>
      </c>
    </row>
    <row r="113" spans="1:65" s="2" customFormat="1" ht="16.5" customHeight="1">
      <c r="A113" s="34"/>
      <c r="B113" s="35"/>
      <c r="C113" s="173" t="s">
        <v>280</v>
      </c>
      <c r="D113" s="173" t="s">
        <v>147</v>
      </c>
      <c r="E113" s="174" t="s">
        <v>1067</v>
      </c>
      <c r="F113" s="175" t="s">
        <v>386</v>
      </c>
      <c r="G113" s="176" t="s">
        <v>292</v>
      </c>
      <c r="H113" s="177">
        <v>1</v>
      </c>
      <c r="I113" s="178"/>
      <c r="J113" s="177">
        <f t="shared" si="0"/>
        <v>0</v>
      </c>
      <c r="K113" s="175" t="s">
        <v>275</v>
      </c>
      <c r="L113" s="39"/>
      <c r="M113" s="179" t="s">
        <v>18</v>
      </c>
      <c r="N113" s="180" t="s">
        <v>46</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152</v>
      </c>
      <c r="AT113" s="183" t="s">
        <v>147</v>
      </c>
      <c r="AU113" s="183" t="s">
        <v>83</v>
      </c>
      <c r="AY113" s="17" t="s">
        <v>144</v>
      </c>
      <c r="BE113" s="184">
        <f t="shared" si="4"/>
        <v>0</v>
      </c>
      <c r="BF113" s="184">
        <f t="shared" si="5"/>
        <v>0</v>
      </c>
      <c r="BG113" s="184">
        <f t="shared" si="6"/>
        <v>0</v>
      </c>
      <c r="BH113" s="184">
        <f t="shared" si="7"/>
        <v>0</v>
      </c>
      <c r="BI113" s="184">
        <f t="shared" si="8"/>
        <v>0</v>
      </c>
      <c r="BJ113" s="17" t="s">
        <v>83</v>
      </c>
      <c r="BK113" s="184">
        <f t="shared" si="9"/>
        <v>0</v>
      </c>
      <c r="BL113" s="17" t="s">
        <v>152</v>
      </c>
      <c r="BM113" s="183" t="s">
        <v>1068</v>
      </c>
    </row>
    <row r="114" spans="1:65" s="12" customFormat="1" ht="25.9" customHeight="1">
      <c r="B114" s="157"/>
      <c r="C114" s="158"/>
      <c r="D114" s="159" t="s">
        <v>74</v>
      </c>
      <c r="E114" s="160" t="s">
        <v>771</v>
      </c>
      <c r="F114" s="160" t="s">
        <v>772</v>
      </c>
      <c r="G114" s="158"/>
      <c r="H114" s="158"/>
      <c r="I114" s="161"/>
      <c r="J114" s="162">
        <f>BK114</f>
        <v>0</v>
      </c>
      <c r="K114" s="158"/>
      <c r="L114" s="163"/>
      <c r="M114" s="164"/>
      <c r="N114" s="165"/>
      <c r="O114" s="165"/>
      <c r="P114" s="166">
        <f>SUM(P115:P116)</f>
        <v>0</v>
      </c>
      <c r="Q114" s="165"/>
      <c r="R114" s="166">
        <f>SUM(R115:R116)</f>
        <v>0</v>
      </c>
      <c r="S114" s="165"/>
      <c r="T114" s="167">
        <f>SUM(T115:T116)</f>
        <v>0</v>
      </c>
      <c r="AR114" s="168" t="s">
        <v>152</v>
      </c>
      <c r="AT114" s="169" t="s">
        <v>74</v>
      </c>
      <c r="AU114" s="169" t="s">
        <v>75</v>
      </c>
      <c r="AY114" s="168" t="s">
        <v>144</v>
      </c>
      <c r="BK114" s="170">
        <f>SUM(BK115:BK116)</f>
        <v>0</v>
      </c>
    </row>
    <row r="115" spans="1:65" s="2" customFormat="1" ht="37.9" customHeight="1">
      <c r="A115" s="34"/>
      <c r="B115" s="35"/>
      <c r="C115" s="173" t="s">
        <v>286</v>
      </c>
      <c r="D115" s="173" t="s">
        <v>147</v>
      </c>
      <c r="E115" s="174" t="s">
        <v>773</v>
      </c>
      <c r="F115" s="175" t="s">
        <v>774</v>
      </c>
      <c r="G115" s="176" t="s">
        <v>775</v>
      </c>
      <c r="H115" s="177">
        <v>58</v>
      </c>
      <c r="I115" s="178"/>
      <c r="J115" s="177">
        <f>ROUND((ROUND(I115,2))*(ROUND(H115,2)),2)</f>
        <v>0</v>
      </c>
      <c r="K115" s="175" t="s">
        <v>151</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955</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955</v>
      </c>
      <c r="BM115" s="183" t="s">
        <v>1069</v>
      </c>
    </row>
    <row r="116" spans="1:65" s="2" customFormat="1">
      <c r="A116" s="34"/>
      <c r="B116" s="35"/>
      <c r="C116" s="36"/>
      <c r="D116" s="185" t="s">
        <v>154</v>
      </c>
      <c r="E116" s="36"/>
      <c r="F116" s="186" t="s">
        <v>778</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154</v>
      </c>
      <c r="AU116" s="17" t="s">
        <v>83</v>
      </c>
    </row>
    <row r="117" spans="1:65" s="12" customFormat="1" ht="25.9" customHeight="1">
      <c r="B117" s="157"/>
      <c r="C117" s="158"/>
      <c r="D117" s="159" t="s">
        <v>74</v>
      </c>
      <c r="E117" s="160" t="s">
        <v>645</v>
      </c>
      <c r="F117" s="160" t="s">
        <v>646</v>
      </c>
      <c r="G117" s="158"/>
      <c r="H117" s="158"/>
      <c r="I117" s="161"/>
      <c r="J117" s="162">
        <f>BK117</f>
        <v>0</v>
      </c>
      <c r="K117" s="158"/>
      <c r="L117" s="163"/>
      <c r="M117" s="164"/>
      <c r="N117" s="165"/>
      <c r="O117" s="165"/>
      <c r="P117" s="166">
        <f>P118</f>
        <v>0</v>
      </c>
      <c r="Q117" s="165"/>
      <c r="R117" s="166">
        <f>R118</f>
        <v>0</v>
      </c>
      <c r="S117" s="165"/>
      <c r="T117" s="167">
        <f>T118</f>
        <v>0</v>
      </c>
      <c r="AR117" s="168" t="s">
        <v>193</v>
      </c>
      <c r="AT117" s="169" t="s">
        <v>74</v>
      </c>
      <c r="AU117" s="169" t="s">
        <v>75</v>
      </c>
      <c r="AY117" s="168" t="s">
        <v>144</v>
      </c>
      <c r="BK117" s="170">
        <f>BK118</f>
        <v>0</v>
      </c>
    </row>
    <row r="118" spans="1:65" s="12" customFormat="1" ht="22.9" customHeight="1">
      <c r="B118" s="157"/>
      <c r="C118" s="158"/>
      <c r="D118" s="159" t="s">
        <v>74</v>
      </c>
      <c r="E118" s="171" t="s">
        <v>676</v>
      </c>
      <c r="F118" s="171" t="s">
        <v>677</v>
      </c>
      <c r="G118" s="158"/>
      <c r="H118" s="158"/>
      <c r="I118" s="161"/>
      <c r="J118" s="172">
        <f>BK118</f>
        <v>0</v>
      </c>
      <c r="K118" s="158"/>
      <c r="L118" s="163"/>
      <c r="M118" s="164"/>
      <c r="N118" s="165"/>
      <c r="O118" s="165"/>
      <c r="P118" s="166">
        <f>SUM(P119:P121)</f>
        <v>0</v>
      </c>
      <c r="Q118" s="165"/>
      <c r="R118" s="166">
        <f>SUM(R119:R121)</f>
        <v>0</v>
      </c>
      <c r="S118" s="165"/>
      <c r="T118" s="167">
        <f>SUM(T119:T121)</f>
        <v>0</v>
      </c>
      <c r="AR118" s="168" t="s">
        <v>193</v>
      </c>
      <c r="AT118" s="169" t="s">
        <v>74</v>
      </c>
      <c r="AU118" s="169" t="s">
        <v>83</v>
      </c>
      <c r="AY118" s="168" t="s">
        <v>144</v>
      </c>
      <c r="BK118" s="170">
        <f>SUM(BK119:BK121)</f>
        <v>0</v>
      </c>
    </row>
    <row r="119" spans="1:65" s="2" customFormat="1" ht="16.5" customHeight="1">
      <c r="A119" s="34"/>
      <c r="B119" s="35"/>
      <c r="C119" s="173" t="s">
        <v>289</v>
      </c>
      <c r="D119" s="173" t="s">
        <v>147</v>
      </c>
      <c r="E119" s="174" t="s">
        <v>1070</v>
      </c>
      <c r="F119" s="175" t="s">
        <v>1071</v>
      </c>
      <c r="G119" s="176" t="s">
        <v>1072</v>
      </c>
      <c r="H119" s="177">
        <v>1</v>
      </c>
      <c r="I119" s="178"/>
      <c r="J119" s="177">
        <f>ROUND((ROUND(I119,2))*(ROUND(H119,2)),2)</f>
        <v>0</v>
      </c>
      <c r="K119" s="175" t="s">
        <v>151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652</v>
      </c>
      <c r="AT119" s="183" t="s">
        <v>147</v>
      </c>
      <c r="AU119" s="183" t="s">
        <v>85</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652</v>
      </c>
      <c r="BM119" s="183" t="s">
        <v>1073</v>
      </c>
    </row>
    <row r="120" spans="1:65" s="2" customFormat="1">
      <c r="A120" s="34"/>
      <c r="B120" s="35"/>
      <c r="C120" s="36"/>
      <c r="D120" s="185" t="s">
        <v>154</v>
      </c>
      <c r="E120" s="36"/>
      <c r="F120" s="186" t="s">
        <v>1074</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85</v>
      </c>
    </row>
    <row r="121" spans="1:65" s="2" customFormat="1" ht="29.25">
      <c r="A121" s="34"/>
      <c r="B121" s="35"/>
      <c r="C121" s="36"/>
      <c r="D121" s="192" t="s">
        <v>507</v>
      </c>
      <c r="E121" s="36"/>
      <c r="F121" s="233" t="s">
        <v>1075</v>
      </c>
      <c r="G121" s="36"/>
      <c r="H121" s="36"/>
      <c r="I121" s="187"/>
      <c r="J121" s="36"/>
      <c r="K121" s="36"/>
      <c r="L121" s="39"/>
      <c r="M121" s="234"/>
      <c r="N121" s="235"/>
      <c r="O121" s="236"/>
      <c r="P121" s="236"/>
      <c r="Q121" s="236"/>
      <c r="R121" s="236"/>
      <c r="S121" s="236"/>
      <c r="T121" s="237"/>
      <c r="U121" s="34"/>
      <c r="V121" s="34"/>
      <c r="W121" s="34"/>
      <c r="X121" s="34"/>
      <c r="Y121" s="34"/>
      <c r="Z121" s="34"/>
      <c r="AA121" s="34"/>
      <c r="AB121" s="34"/>
      <c r="AC121" s="34"/>
      <c r="AD121" s="34"/>
      <c r="AE121" s="34"/>
      <c r="AT121" s="17" t="s">
        <v>507</v>
      </c>
      <c r="AU121" s="17" t="s">
        <v>85</v>
      </c>
    </row>
    <row r="122" spans="1:65" s="2" customFormat="1" ht="6.95" customHeight="1">
      <c r="A122" s="34"/>
      <c r="B122" s="47"/>
      <c r="C122" s="48"/>
      <c r="D122" s="48"/>
      <c r="E122" s="48"/>
      <c r="F122" s="48"/>
      <c r="G122" s="48"/>
      <c r="H122" s="48"/>
      <c r="I122" s="48"/>
      <c r="J122" s="48"/>
      <c r="K122" s="48"/>
      <c r="L122" s="39"/>
      <c r="M122" s="34"/>
      <c r="O122" s="34"/>
      <c r="P122" s="34"/>
      <c r="Q122" s="34"/>
      <c r="R122" s="34"/>
      <c r="S122" s="34"/>
      <c r="T122" s="34"/>
      <c r="U122" s="34"/>
      <c r="V122" s="34"/>
      <c r="W122" s="34"/>
      <c r="X122" s="34"/>
      <c r="Y122" s="34"/>
      <c r="Z122" s="34"/>
      <c r="AA122" s="34"/>
      <c r="AB122" s="34"/>
      <c r="AC122" s="34"/>
      <c r="AD122" s="34"/>
      <c r="AE122" s="34"/>
    </row>
  </sheetData>
  <sheetProtection algorithmName="SHA-512" hashValue="Su/GTSP2NAjGcyCxRIBE2+gRpz3FpS8+LNrj79q3eKnCztLkjEIKu4EUtM0XEaYGiB52J+EdcI3Dwp53YtU8Eg==" saltValue="iVzKxWNy73gEpw/S/bkysA==" spinCount="100000" sheet="1" objects="1" scenarios="1"/>
  <autoFilter ref="C85:K121" xr:uid="{00000000-0009-0000-0000-000005000000}"/>
  <mergeCells count="9">
    <mergeCell ref="E50:H50"/>
    <mergeCell ref="E76:H76"/>
    <mergeCell ref="E78:H78"/>
    <mergeCell ref="L2:V2"/>
    <mergeCell ref="E7:H7"/>
    <mergeCell ref="E9:H9"/>
    <mergeCell ref="E18:H18"/>
    <mergeCell ref="E27:H27"/>
    <mergeCell ref="E48:H48"/>
  </mergeCells>
  <hyperlinks>
    <hyperlink ref="F116" r:id="rId1" xr:uid="{00000000-0004-0000-0500-000000000000}"/>
    <hyperlink ref="F120" r:id="rId2" xr:uid="{00000000-0004-0000-05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29"/>
  <sheetViews>
    <sheetView showGridLines="0" topLeftCell="A83" workbookViewId="0">
      <selection activeCell="I92" sqref="I9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3" t="str">
        <f>'Rekapitulace stavby'!K6</f>
        <v>Dochlazení administrativních prostor ČNB - DP13 = E3P4 + E3P5</v>
      </c>
      <c r="F7" s="284"/>
      <c r="G7" s="284"/>
      <c r="H7" s="284"/>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1076</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1077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105</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141085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141085</v>
      </c>
      <c r="G33" s="34"/>
      <c r="H33" s="34"/>
      <c r="I33" s="118">
        <v>0.21</v>
      </c>
      <c r="J33" s="117">
        <f>ROUND(((SUM(BE85:BE128))*I33),  2)</f>
        <v>29627.85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170712.85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1" t="str">
        <f>E7</f>
        <v>Dochlazení administrativních prostor ČNB - DP13 = E3P4 + E3P5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4" t="str">
        <f>E9</f>
        <v>D1.4.5 - Měření a regulace - DP13</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141085</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1078</v>
      </c>
      <c r="E60" s="137"/>
      <c r="F60" s="137"/>
      <c r="G60" s="137"/>
      <c r="H60" s="137"/>
      <c r="I60" s="137"/>
      <c r="J60" s="138">
        <f>J86</f>
        <v>0</v>
      </c>
      <c r="K60" s="135"/>
      <c r="L60" s="139"/>
    </row>
    <row r="61" spans="1:47" s="9" customFormat="1" ht="24.95" customHeight="1">
      <c r="B61" s="134"/>
      <c r="C61" s="135"/>
      <c r="D61" s="136" t="s">
        <v>1079</v>
      </c>
      <c r="E61" s="137"/>
      <c r="F61" s="137"/>
      <c r="G61" s="137"/>
      <c r="H61" s="137"/>
      <c r="I61" s="137"/>
      <c r="J61" s="138">
        <f>J91</f>
        <v>141085</v>
      </c>
      <c r="K61" s="135"/>
      <c r="L61" s="139"/>
    </row>
    <row r="62" spans="1:47" s="9" customFormat="1" ht="24.95" customHeight="1">
      <c r="B62" s="134"/>
      <c r="C62" s="135"/>
      <c r="D62" s="136" t="s">
        <v>1018</v>
      </c>
      <c r="E62" s="137"/>
      <c r="F62" s="137"/>
      <c r="G62" s="137"/>
      <c r="H62" s="137"/>
      <c r="I62" s="137"/>
      <c r="J62" s="138">
        <f>J98</f>
        <v>0</v>
      </c>
      <c r="K62" s="135"/>
      <c r="L62" s="139"/>
    </row>
    <row r="63" spans="1:47" s="9" customFormat="1" ht="24.95" customHeight="1">
      <c r="B63" s="134"/>
      <c r="C63" s="135"/>
      <c r="D63" s="136" t="s">
        <v>1080</v>
      </c>
      <c r="E63" s="137"/>
      <c r="F63" s="137"/>
      <c r="G63" s="137"/>
      <c r="H63" s="137"/>
      <c r="I63" s="137"/>
      <c r="J63" s="138">
        <f>J105</f>
        <v>0</v>
      </c>
      <c r="K63" s="135"/>
      <c r="L63" s="139"/>
    </row>
    <row r="64" spans="1:47" s="9" customFormat="1" ht="24.95" customHeight="1">
      <c r="B64" s="134"/>
      <c r="C64" s="135"/>
      <c r="D64" s="136" t="s">
        <v>1081</v>
      </c>
      <c r="E64" s="137"/>
      <c r="F64" s="137"/>
      <c r="G64" s="137"/>
      <c r="H64" s="137"/>
      <c r="I64" s="137"/>
      <c r="J64" s="138">
        <f>J112</f>
        <v>0</v>
      </c>
      <c r="K64" s="135"/>
      <c r="L64" s="139"/>
    </row>
    <row r="65" spans="1:31" s="9" customFormat="1" ht="24.95" customHeight="1">
      <c r="B65" s="134"/>
      <c r="C65" s="135"/>
      <c r="D65" s="136" t="s">
        <v>711</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81" t="str">
        <f>E7</f>
        <v>Dochlazení administrativních prostor ČNB - DP13 = E3P4 + E3P5</v>
      </c>
      <c r="F75" s="282"/>
      <c r="G75" s="282"/>
      <c r="H75" s="282"/>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4" t="str">
        <f>E9</f>
        <v>D1.4.5 - Měření a regulace - DP13</v>
      </c>
      <c r="F77" s="280"/>
      <c r="G77" s="280"/>
      <c r="H77" s="280"/>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60</v>
      </c>
      <c r="E84" s="149" t="s">
        <v>56</v>
      </c>
      <c r="F84" s="149" t="s">
        <v>57</v>
      </c>
      <c r="G84" s="149" t="s">
        <v>131</v>
      </c>
      <c r="H84" s="149" t="s">
        <v>132</v>
      </c>
      <c r="I84" s="149" t="s">
        <v>133</v>
      </c>
      <c r="J84" s="149" t="s">
        <v>108</v>
      </c>
      <c r="K84" s="150" t="s">
        <v>134</v>
      </c>
      <c r="L84" s="151"/>
      <c r="M84" s="68" t="s">
        <v>18</v>
      </c>
      <c r="N84" s="69" t="s">
        <v>45</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141085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141085</v>
      </c>
    </row>
    <row r="86" spans="1:65" s="12" customFormat="1" ht="25.9" customHeight="1">
      <c r="B86" s="157"/>
      <c r="C86" s="158"/>
      <c r="D86" s="159" t="s">
        <v>74</v>
      </c>
      <c r="E86" s="160" t="s">
        <v>1020</v>
      </c>
      <c r="F86" s="160" t="s">
        <v>1082</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144</v>
      </c>
      <c r="BK86" s="170">
        <f>SUM(BK87:BK90)</f>
        <v>0</v>
      </c>
    </row>
    <row r="87" spans="1:65" s="2" customFormat="1" ht="16.5" customHeight="1">
      <c r="A87" s="34"/>
      <c r="B87" s="35"/>
      <c r="C87" s="173" t="s">
        <v>83</v>
      </c>
      <c r="D87" s="173" t="s">
        <v>147</v>
      </c>
      <c r="E87" s="174" t="s">
        <v>1067</v>
      </c>
      <c r="F87" s="175" t="s">
        <v>1083</v>
      </c>
      <c r="G87" s="176" t="s">
        <v>801</v>
      </c>
      <c r="H87" s="177">
        <v>29</v>
      </c>
      <c r="I87" s="178"/>
      <c r="J87" s="177">
        <f>ROUND((ROUND(I87,2))*(ROUND(H87,2)),2)</f>
        <v>0</v>
      </c>
      <c r="K87" s="175" t="s">
        <v>275</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83</v>
      </c>
      <c r="AY87" s="17" t="s">
        <v>144</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152</v>
      </c>
      <c r="BM87" s="183" t="s">
        <v>85</v>
      </c>
    </row>
    <row r="88" spans="1:65" s="2" customFormat="1" ht="48.75">
      <c r="A88" s="34"/>
      <c r="B88" s="35"/>
      <c r="C88" s="36"/>
      <c r="D88" s="192" t="s">
        <v>507</v>
      </c>
      <c r="E88" s="36"/>
      <c r="F88" s="233" t="s">
        <v>1084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507</v>
      </c>
      <c r="AU88" s="17" t="s">
        <v>83</v>
      </c>
    </row>
    <row r="89" spans="1:65" s="2" customFormat="1" ht="16.5" customHeight="1">
      <c r="A89" s="34"/>
      <c r="B89" s="35"/>
      <c r="C89" s="173" t="s">
        <v>85</v>
      </c>
      <c r="D89" s="173" t="s">
        <v>147</v>
      </c>
      <c r="E89" s="174" t="s">
        <v>1085</v>
      </c>
      <c r="F89" s="175" t="s">
        <v>1086</v>
      </c>
      <c r="G89" s="176" t="s">
        <v>801</v>
      </c>
      <c r="H89" s="177">
        <v>74</v>
      </c>
      <c r="I89" s="178"/>
      <c r="J89" s="177">
        <f>ROUND((ROUND(I89,2))*(ROUND(H89,2)),2)</f>
        <v>0</v>
      </c>
      <c r="K89" s="175" t="s">
        <v>275</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83</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152</v>
      </c>
      <c r="BM89" s="183" t="s">
        <v>152</v>
      </c>
    </row>
    <row r="90" spans="1:65" s="2" customFormat="1" ht="58.5">
      <c r="A90" s="34"/>
      <c r="B90" s="35"/>
      <c r="C90" s="36"/>
      <c r="D90" s="192" t="s">
        <v>507</v>
      </c>
      <c r="E90" s="36"/>
      <c r="F90" s="233" t="s">
        <v>1087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507</v>
      </c>
      <c r="AU90" s="17" t="s">
        <v>83</v>
      </c>
    </row>
    <row r="91" spans="1:65" s="12" customFormat="1" ht="25.9" customHeight="1">
      <c r="B91" s="157"/>
      <c r="C91" s="158"/>
      <c r="D91" s="159" t="s">
        <v>74</v>
      </c>
      <c r="E91" s="160" t="s">
        <v>797</v>
      </c>
      <c r="F91" s="160" t="s">
        <v>1088</v>
      </c>
      <c r="G91" s="158"/>
      <c r="H91" s="158"/>
      <c r="I91" s="161"/>
      <c r="J91" s="162">
        <f>BK91</f>
        <v>141085</v>
      </c>
      <c r="K91" s="158"/>
      <c r="L91" s="163"/>
      <c r="M91" s="164"/>
      <c r="N91" s="165"/>
      <c r="O91" s="165"/>
      <c r="P91" s="166">
        <f>SUM(P92:P97)</f>
        <v>0</v>
      </c>
      <c r="Q91" s="165"/>
      <c r="R91" s="166">
        <f>SUM(R92:R97)</f>
        <v>0</v>
      </c>
      <c r="S91" s="165"/>
      <c r="T91" s="167">
        <f>SUM(T92:T97)</f>
        <v>0</v>
      </c>
      <c r="AR91" s="168" t="s">
        <v>83</v>
      </c>
      <c r="AT91" s="169" t="s">
        <v>74</v>
      </c>
      <c r="AU91" s="169" t="s">
        <v>75</v>
      </c>
      <c r="AY91" s="168" t="s">
        <v>144</v>
      </c>
      <c r="BK91" s="170">
        <f>SUM(BK92:BK97)</f>
        <v>141085</v>
      </c>
    </row>
    <row r="92" spans="1:65" s="2" customFormat="1" ht="16.5" customHeight="1">
      <c r="A92" s="34"/>
      <c r="B92" s="35"/>
      <c r="C92" s="173" t="s">
        <v>145</v>
      </c>
      <c r="D92" s="173" t="s">
        <v>147</v>
      </c>
      <c r="E92" s="174" t="s">
        <v>1089</v>
      </c>
      <c r="F92" s="175" t="s">
        <v>1090</v>
      </c>
      <c r="G92" s="176" t="s">
        <v>801</v>
      </c>
      <c r="H92" s="177">
        <v>29</v>
      </c>
      <c r="I92" s="239">
        <v>385</v>
      </c>
      <c r="J92" s="177">
        <f>ROUND((ROUND(I92,2))*(ROUND(H92,2)),2)</f>
        <v>11165</v>
      </c>
      <c r="K92" s="175" t="s">
        <v>275</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83</v>
      </c>
      <c r="AY92" s="17" t="s">
        <v>144</v>
      </c>
      <c r="BE92" s="184">
        <f>IF(N92="základní",J92,0)</f>
        <v>11165</v>
      </c>
      <c r="BF92" s="184">
        <f>IF(N92="snížená",J92,0)</f>
        <v>0</v>
      </c>
      <c r="BG92" s="184">
        <f>IF(N92="zákl. přenesená",J92,0)</f>
        <v>0</v>
      </c>
      <c r="BH92" s="184">
        <f>IF(N92="sníž. přenesená",J92,0)</f>
        <v>0</v>
      </c>
      <c r="BI92" s="184">
        <f>IF(N92="nulová",J92,0)</f>
        <v>0</v>
      </c>
      <c r="BJ92" s="17" t="s">
        <v>83</v>
      </c>
      <c r="BK92" s="184">
        <f>ROUND((ROUND(I92,2))*(ROUND(H92,2)),2)</f>
        <v>11165</v>
      </c>
      <c r="BL92" s="17" t="s">
        <v>152</v>
      </c>
      <c r="BM92" s="183" t="s">
        <v>289</v>
      </c>
    </row>
    <row r="93" spans="1:65" s="2" customFormat="1" ht="19.5">
      <c r="A93" s="34"/>
      <c r="B93" s="35"/>
      <c r="C93" s="36"/>
      <c r="D93" s="192" t="s">
        <v>507</v>
      </c>
      <c r="E93" s="36"/>
      <c r="F93" s="233" t="s">
        <v>1091</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507</v>
      </c>
      <c r="AU93" s="17" t="s">
        <v>83</v>
      </c>
    </row>
    <row r="94" spans="1:65" s="2" customFormat="1" ht="16.5" customHeight="1">
      <c r="A94" s="34"/>
      <c r="B94" s="35"/>
      <c r="C94" s="173" t="s">
        <v>152</v>
      </c>
      <c r="D94" s="173" t="s">
        <v>147</v>
      </c>
      <c r="E94" s="174" t="s">
        <v>1092</v>
      </c>
      <c r="F94" s="175" t="s">
        <v>1093</v>
      </c>
      <c r="G94" s="176" t="s">
        <v>801</v>
      </c>
      <c r="H94" s="177">
        <v>29</v>
      </c>
      <c r="I94" s="239">
        <v>2240</v>
      </c>
      <c r="J94" s="177">
        <f>ROUND((ROUND(I94,2))*(ROUND(H94,2)),2)</f>
        <v>64960</v>
      </c>
      <c r="K94" s="175" t="s">
        <v>275</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64960</v>
      </c>
      <c r="BF94" s="184">
        <f>IF(N94="snížená",J94,0)</f>
        <v>0</v>
      </c>
      <c r="BG94" s="184">
        <f>IF(N94="zákl. přenesená",J94,0)</f>
        <v>0</v>
      </c>
      <c r="BH94" s="184">
        <f>IF(N94="sníž. přenesená",J94,0)</f>
        <v>0</v>
      </c>
      <c r="BI94" s="184">
        <f>IF(N94="nulová",J94,0)</f>
        <v>0</v>
      </c>
      <c r="BJ94" s="17" t="s">
        <v>83</v>
      </c>
      <c r="BK94" s="184">
        <f>ROUND((ROUND(I94,2))*(ROUND(H94,2)),2)</f>
        <v>64960</v>
      </c>
      <c r="BL94" s="17" t="s">
        <v>152</v>
      </c>
      <c r="BM94" s="183" t="s">
        <v>302</v>
      </c>
    </row>
    <row r="95" spans="1:65" s="2" customFormat="1" ht="39">
      <c r="A95" s="34"/>
      <c r="B95" s="35"/>
      <c r="C95" s="36"/>
      <c r="D95" s="192" t="s">
        <v>507</v>
      </c>
      <c r="E95" s="36"/>
      <c r="F95" s="233" t="s">
        <v>1094</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507</v>
      </c>
      <c r="AU95" s="17" t="s">
        <v>83</v>
      </c>
    </row>
    <row r="96" spans="1:65" s="2" customFormat="1" ht="16.5" customHeight="1">
      <c r="A96" s="34"/>
      <c r="B96" s="35"/>
      <c r="C96" s="173" t="s">
        <v>193</v>
      </c>
      <c r="D96" s="173" t="s">
        <v>147</v>
      </c>
      <c r="E96" s="174" t="s">
        <v>1095</v>
      </c>
      <c r="F96" s="175" t="s">
        <v>1096</v>
      </c>
      <c r="G96" s="176" t="s">
        <v>801</v>
      </c>
      <c r="H96" s="177">
        <v>29</v>
      </c>
      <c r="I96" s="239">
        <v>2240</v>
      </c>
      <c r="J96" s="177">
        <f>ROUND((ROUND(I96,2))*(ROUND(H96,2)),2)</f>
        <v>64960</v>
      </c>
      <c r="K96" s="175" t="s">
        <v>275</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64960</v>
      </c>
      <c r="BF96" s="184">
        <f>IF(N96="snížená",J96,0)</f>
        <v>0</v>
      </c>
      <c r="BG96" s="184">
        <f>IF(N96="zákl. přenesená",J96,0)</f>
        <v>0</v>
      </c>
      <c r="BH96" s="184">
        <f>IF(N96="sníž. přenesená",J96,0)</f>
        <v>0</v>
      </c>
      <c r="BI96" s="184">
        <f>IF(N96="nulová",J96,0)</f>
        <v>0</v>
      </c>
      <c r="BJ96" s="17" t="s">
        <v>83</v>
      </c>
      <c r="BK96" s="184">
        <f>ROUND((ROUND(I96,2))*(ROUND(H96,2)),2)</f>
        <v>64960</v>
      </c>
      <c r="BL96" s="17" t="s">
        <v>152</v>
      </c>
      <c r="BM96" s="183" t="s">
        <v>314</v>
      </c>
    </row>
    <row r="97" spans="1:65" s="2" customFormat="1" ht="48.75">
      <c r="A97" s="34"/>
      <c r="B97" s="35"/>
      <c r="C97" s="36"/>
      <c r="D97" s="192" t="s">
        <v>507</v>
      </c>
      <c r="E97" s="36"/>
      <c r="F97" s="233" t="s">
        <v>1097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507</v>
      </c>
      <c r="AU97" s="17" t="s">
        <v>83</v>
      </c>
    </row>
    <row r="98" spans="1:65" s="12" customFormat="1" ht="25.9" customHeight="1">
      <c r="B98" s="157"/>
      <c r="C98" s="158"/>
      <c r="D98" s="159" t="s">
        <v>74</v>
      </c>
      <c r="E98" s="160" t="s">
        <v>818</v>
      </c>
      <c r="F98" s="160" t="s">
        <v>1039</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144</v>
      </c>
      <c r="BK98" s="170">
        <f>SUM(BK99:BK104)</f>
        <v>0</v>
      </c>
    </row>
    <row r="99" spans="1:65" s="2" customFormat="1" ht="16.5" customHeight="1">
      <c r="A99" s="34"/>
      <c r="B99" s="35"/>
      <c r="C99" s="173" t="s">
        <v>177</v>
      </c>
      <c r="D99" s="173" t="s">
        <v>147</v>
      </c>
      <c r="E99" s="174" t="s">
        <v>1098</v>
      </c>
      <c r="F99" s="175" t="s">
        <v>1099</v>
      </c>
      <c r="G99" s="176" t="s">
        <v>274</v>
      </c>
      <c r="H99" s="177">
        <v>902</v>
      </c>
      <c r="I99" s="178"/>
      <c r="J99" s="177">
        <f>ROUND((ROUND(I99,2))*(ROUND(H99,2)),2)</f>
        <v>0</v>
      </c>
      <c r="K99" s="175" t="s">
        <v>275</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83</v>
      </c>
      <c r="AY99" s="17" t="s">
        <v>144</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152</v>
      </c>
      <c r="BM99" s="183" t="s">
        <v>380</v>
      </c>
    </row>
    <row r="100" spans="1:65" s="2" customFormat="1" ht="58.5">
      <c r="A100" s="34"/>
      <c r="B100" s="35"/>
      <c r="C100" s="36"/>
      <c r="D100" s="192" t="s">
        <v>507</v>
      </c>
      <c r="E100" s="36"/>
      <c r="F100" s="233" t="s">
        <v>1100</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507</v>
      </c>
      <c r="AU100" s="17" t="s">
        <v>83</v>
      </c>
    </row>
    <row r="101" spans="1:65" s="2" customFormat="1" ht="16.5" customHeight="1">
      <c r="A101" s="34"/>
      <c r="B101" s="35"/>
      <c r="C101" s="173" t="s">
        <v>203</v>
      </c>
      <c r="D101" s="173" t="s">
        <v>147</v>
      </c>
      <c r="E101" s="174" t="s">
        <v>1101</v>
      </c>
      <c r="F101" s="175" t="s">
        <v>1102</v>
      </c>
      <c r="G101" s="176" t="s">
        <v>274</v>
      </c>
      <c r="H101" s="177">
        <v>406</v>
      </c>
      <c r="I101" s="178"/>
      <c r="J101" s="177">
        <f>ROUND((ROUND(I101,2))*(ROUND(H101,2)),2)</f>
        <v>0</v>
      </c>
      <c r="K101" s="175" t="s">
        <v>275</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83</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396</v>
      </c>
    </row>
    <row r="102" spans="1:65" s="2" customFormat="1" ht="58.5">
      <c r="A102" s="34"/>
      <c r="B102" s="35"/>
      <c r="C102" s="36"/>
      <c r="D102" s="192" t="s">
        <v>507</v>
      </c>
      <c r="E102" s="36"/>
      <c r="F102" s="233" t="s">
        <v>1103</v>
      </c>
      <c r="G102" s="36"/>
      <c r="H102" s="36"/>
      <c r="I102" s="187"/>
      <c r="J102" s="238"/>
      <c r="K102" s="36"/>
      <c r="L102" s="39"/>
      <c r="M102" s="188"/>
      <c r="N102" s="189"/>
      <c r="O102" s="64"/>
      <c r="P102" s="64"/>
      <c r="Q102" s="64"/>
      <c r="R102" s="64"/>
      <c r="S102" s="64"/>
      <c r="T102" s="65"/>
      <c r="U102" s="34"/>
      <c r="V102" s="34"/>
      <c r="W102" s="34"/>
      <c r="X102" s="34"/>
      <c r="Y102" s="34"/>
      <c r="Z102" s="34"/>
      <c r="AA102" s="34"/>
      <c r="AB102" s="34"/>
      <c r="AC102" s="34"/>
      <c r="AD102" s="34"/>
      <c r="AE102" s="34"/>
      <c r="AT102" s="17" t="s">
        <v>507</v>
      </c>
      <c r="AU102" s="17" t="s">
        <v>83</v>
      </c>
    </row>
    <row r="103" spans="1:65" s="2" customFormat="1" ht="16.5" customHeight="1">
      <c r="A103" s="34"/>
      <c r="B103" s="35"/>
      <c r="C103" s="173" t="s">
        <v>208</v>
      </c>
      <c r="D103" s="173" t="s">
        <v>147</v>
      </c>
      <c r="E103" s="174" t="s">
        <v>1104</v>
      </c>
      <c r="F103" s="175" t="s">
        <v>1105</v>
      </c>
      <c r="G103" s="176" t="s">
        <v>274</v>
      </c>
      <c r="H103" s="177">
        <v>152</v>
      </c>
      <c r="I103" s="178"/>
      <c r="J103" s="177">
        <f>ROUND((ROUND(I103,2))*(ROUND(H103,2)),2)</f>
        <v>0</v>
      </c>
      <c r="K103" s="175" t="s">
        <v>275</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406</v>
      </c>
    </row>
    <row r="104" spans="1:65" s="2" customFormat="1" ht="58.5">
      <c r="A104" s="34"/>
      <c r="B104" s="35"/>
      <c r="C104" s="36"/>
      <c r="D104" s="192" t="s">
        <v>507</v>
      </c>
      <c r="E104" s="36"/>
      <c r="F104" s="233" t="s">
        <v>1106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507</v>
      </c>
      <c r="AU104" s="17" t="s">
        <v>83</v>
      </c>
    </row>
    <row r="105" spans="1:65" s="12" customFormat="1" ht="25.9" customHeight="1">
      <c r="B105" s="157"/>
      <c r="C105" s="158"/>
      <c r="D105" s="159" t="s">
        <v>74</v>
      </c>
      <c r="E105" s="160" t="s">
        <v>828</v>
      </c>
      <c r="F105" s="160" t="s">
        <v>953</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144</v>
      </c>
      <c r="BK105" s="170">
        <f>SUM(BK106:BK111)</f>
        <v>0</v>
      </c>
    </row>
    <row r="106" spans="1:65" s="2" customFormat="1" ht="16.5" customHeight="1">
      <c r="A106" s="34"/>
      <c r="B106" s="35"/>
      <c r="C106" s="173" t="s">
        <v>216</v>
      </c>
      <c r="D106" s="173" t="s">
        <v>147</v>
      </c>
      <c r="E106" s="174" t="s">
        <v>1107</v>
      </c>
      <c r="F106" s="175" t="s">
        <v>1108</v>
      </c>
      <c r="G106" s="176" t="s">
        <v>274</v>
      </c>
      <c r="H106" s="177">
        <v>114</v>
      </c>
      <c r="I106" s="178"/>
      <c r="J106" s="177">
        <f>ROUND((ROUND(I106,2))*(ROUND(H106,2)),2)</f>
        <v>0</v>
      </c>
      <c r="K106" s="175" t="s">
        <v>275</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152</v>
      </c>
      <c r="AT106" s="183" t="s">
        <v>147</v>
      </c>
      <c r="AU106" s="183" t="s">
        <v>83</v>
      </c>
      <c r="AY106" s="17" t="s">
        <v>144</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152</v>
      </c>
      <c r="BM106" s="183" t="s">
        <v>463</v>
      </c>
    </row>
    <row r="107" spans="1:65" s="2" customFormat="1" ht="39">
      <c r="A107" s="34"/>
      <c r="B107" s="35"/>
      <c r="C107" s="36"/>
      <c r="D107" s="192" t="s">
        <v>507</v>
      </c>
      <c r="E107" s="36"/>
      <c r="F107" s="233" t="s">
        <v>1109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507</v>
      </c>
      <c r="AU107" s="17" t="s">
        <v>83</v>
      </c>
    </row>
    <row r="108" spans="1:65" s="2" customFormat="1" ht="16.5" customHeight="1">
      <c r="A108" s="34"/>
      <c r="B108" s="35"/>
      <c r="C108" s="173" t="s">
        <v>226</v>
      </c>
      <c r="D108" s="173" t="s">
        <v>147</v>
      </c>
      <c r="E108" s="174" t="s">
        <v>1110</v>
      </c>
      <c r="F108" s="175" t="s">
        <v>1111</v>
      </c>
      <c r="G108" s="176" t="s">
        <v>274</v>
      </c>
      <c r="H108" s="177">
        <v>96</v>
      </c>
      <c r="I108" s="178"/>
      <c r="J108" s="177">
        <f>ROUND((ROUND(I108,2))*(ROUND(H108,2)),2)</f>
        <v>0</v>
      </c>
      <c r="K108" s="175" t="s">
        <v>275</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83</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152</v>
      </c>
      <c r="BM108" s="183" t="s">
        <v>473</v>
      </c>
    </row>
    <row r="109" spans="1:65" s="2" customFormat="1" ht="58.5">
      <c r="A109" s="34"/>
      <c r="B109" s="35"/>
      <c r="C109" s="36"/>
      <c r="D109" s="192" t="s">
        <v>507</v>
      </c>
      <c r="E109" s="36"/>
      <c r="F109" s="233" t="s">
        <v>1112</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507</v>
      </c>
      <c r="AU109" s="17" t="s">
        <v>83</v>
      </c>
    </row>
    <row r="110" spans="1:65" s="2" customFormat="1" ht="16.5" customHeight="1">
      <c r="A110" s="34"/>
      <c r="B110" s="35"/>
      <c r="C110" s="173" t="s">
        <v>231</v>
      </c>
      <c r="D110" s="173" t="s">
        <v>147</v>
      </c>
      <c r="E110" s="174" t="s">
        <v>1113</v>
      </c>
      <c r="F110" s="175" t="s">
        <v>1114</v>
      </c>
      <c r="G110" s="176" t="s">
        <v>801</v>
      </c>
      <c r="H110" s="177">
        <v>8</v>
      </c>
      <c r="I110" s="178"/>
      <c r="J110" s="177">
        <f>ROUND((ROUND(I110,2))*(ROUND(H110,2)),2)</f>
        <v>0</v>
      </c>
      <c r="K110" s="175" t="s">
        <v>275</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83</v>
      </c>
      <c r="AY110" s="17" t="s">
        <v>144</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152</v>
      </c>
      <c r="BM110" s="183" t="s">
        <v>485</v>
      </c>
    </row>
    <row r="111" spans="1:65" s="2" customFormat="1" ht="58.5">
      <c r="A111" s="34"/>
      <c r="B111" s="35"/>
      <c r="C111" s="36"/>
      <c r="D111" s="192" t="s">
        <v>507</v>
      </c>
      <c r="E111" s="36"/>
      <c r="F111" s="233" t="s">
        <v>1115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507</v>
      </c>
      <c r="AU111" s="17" t="s">
        <v>83</v>
      </c>
    </row>
    <row r="112" spans="1:65" s="12" customFormat="1" ht="25.9" customHeight="1">
      <c r="B112" s="157"/>
      <c r="C112" s="158"/>
      <c r="D112" s="159" t="s">
        <v>74</v>
      </c>
      <c r="E112" s="160" t="s">
        <v>833</v>
      </c>
      <c r="F112" s="160" t="s">
        <v>1116</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144</v>
      </c>
      <c r="BK112" s="170">
        <f>SUM(BK113:BK125)</f>
        <v>0</v>
      </c>
    </row>
    <row r="113" spans="1:65" s="2" customFormat="1" ht="16.5" customHeight="1">
      <c r="A113" s="34"/>
      <c r="B113" s="35"/>
      <c r="C113" s="173" t="s">
        <v>239</v>
      </c>
      <c r="D113" s="173" t="s">
        <v>147</v>
      </c>
      <c r="E113" s="174" t="s">
        <v>1117</v>
      </c>
      <c r="F113" s="175" t="s">
        <v>1118</v>
      </c>
      <c r="G113" s="176" t="s">
        <v>292</v>
      </c>
      <c r="H113" s="177">
        <v>1</v>
      </c>
      <c r="I113" s="178"/>
      <c r="J113" s="177">
        <f>ROUND((ROUND(I113,2))*(ROUND(H113,2)),2)</f>
        <v>0</v>
      </c>
      <c r="K113" s="175" t="s">
        <v>275</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83</v>
      </c>
      <c r="AY113" s="17" t="s">
        <v>144</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152</v>
      </c>
      <c r="BM113" s="183" t="s">
        <v>495</v>
      </c>
    </row>
    <row r="114" spans="1:65" s="2" customFormat="1" ht="19.5">
      <c r="A114" s="34"/>
      <c r="B114" s="35"/>
      <c r="C114" s="36"/>
      <c r="D114" s="192" t="s">
        <v>507</v>
      </c>
      <c r="E114" s="36"/>
      <c r="F114" s="233" t="s">
        <v>1119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507</v>
      </c>
      <c r="AU114" s="17" t="s">
        <v>83</v>
      </c>
    </row>
    <row r="115" spans="1:65" s="2" customFormat="1" ht="16.5" customHeight="1">
      <c r="A115" s="34"/>
      <c r="B115" s="35"/>
      <c r="C115" s="173" t="s">
        <v>245</v>
      </c>
      <c r="D115" s="173" t="s">
        <v>147</v>
      </c>
      <c r="E115" s="174" t="s">
        <v>1120</v>
      </c>
      <c r="F115" s="175" t="s">
        <v>1121</v>
      </c>
      <c r="G115" s="176" t="s">
        <v>292</v>
      </c>
      <c r="H115" s="177">
        <v>1</v>
      </c>
      <c r="I115" s="178"/>
      <c r="J115" s="177">
        <f>ROUND((ROUND(I115,2))*(ROUND(H115,2)),2)</f>
        <v>0</v>
      </c>
      <c r="K115" s="175" t="s">
        <v>275</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152</v>
      </c>
      <c r="BM115" s="183" t="s">
        <v>513</v>
      </c>
    </row>
    <row r="116" spans="1:65" s="2" customFormat="1" ht="29.25">
      <c r="A116" s="34"/>
      <c r="B116" s="35"/>
      <c r="C116" s="36"/>
      <c r="D116" s="192" t="s">
        <v>507</v>
      </c>
      <c r="E116" s="36"/>
      <c r="F116" s="233" t="s">
        <v>1122</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507</v>
      </c>
      <c r="AU116" s="17" t="s">
        <v>83</v>
      </c>
    </row>
    <row r="117" spans="1:65" s="2" customFormat="1" ht="16.5" customHeight="1">
      <c r="A117" s="34"/>
      <c r="B117" s="35"/>
      <c r="C117" s="173" t="s">
        <v>258</v>
      </c>
      <c r="D117" s="173" t="s">
        <v>147</v>
      </c>
      <c r="E117" s="174" t="s">
        <v>1123</v>
      </c>
      <c r="F117" s="175" t="s">
        <v>946</v>
      </c>
      <c r="G117" s="176" t="s">
        <v>292</v>
      </c>
      <c r="H117" s="177">
        <v>1</v>
      </c>
      <c r="I117" s="178"/>
      <c r="J117" s="177">
        <f>ROUND((ROUND(I117,2))*(ROUND(H117,2)),2)</f>
        <v>0</v>
      </c>
      <c r="K117" s="175" t="s">
        <v>275</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83</v>
      </c>
      <c r="AY117" s="17" t="s">
        <v>144</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152</v>
      </c>
      <c r="BM117" s="183" t="s">
        <v>522</v>
      </c>
    </row>
    <row r="118" spans="1:65" s="2" customFormat="1" ht="19.5">
      <c r="A118" s="34"/>
      <c r="B118" s="35"/>
      <c r="C118" s="36"/>
      <c r="D118" s="192" t="s">
        <v>507</v>
      </c>
      <c r="E118" s="36"/>
      <c r="F118" s="233" t="s">
        <v>1124</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507</v>
      </c>
      <c r="AU118" s="17" t="s">
        <v>83</v>
      </c>
    </row>
    <row r="119" spans="1:65" s="2" customFormat="1" ht="16.5" customHeight="1">
      <c r="A119" s="34"/>
      <c r="B119" s="35"/>
      <c r="C119" s="173" t="s">
        <v>8</v>
      </c>
      <c r="D119" s="173" t="s">
        <v>147</v>
      </c>
      <c r="E119" s="174" t="s">
        <v>1125</v>
      </c>
      <c r="F119" s="175" t="s">
        <v>1126</v>
      </c>
      <c r="G119" s="176" t="s">
        <v>292</v>
      </c>
      <c r="H119" s="177">
        <v>1</v>
      </c>
      <c r="I119" s="178"/>
      <c r="J119" s="177">
        <f>ROUND((ROUND(I119,2))*(ROUND(H119,2)),2)</f>
        <v>0</v>
      </c>
      <c r="K119" s="175" t="s">
        <v>275</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533</v>
      </c>
    </row>
    <row r="120" spans="1:65" s="2" customFormat="1" ht="19.5">
      <c r="A120" s="34"/>
      <c r="B120" s="35"/>
      <c r="C120" s="36"/>
      <c r="D120" s="192" t="s">
        <v>507</v>
      </c>
      <c r="E120" s="36"/>
      <c r="F120" s="233" t="s">
        <v>1127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507</v>
      </c>
      <c r="AU120" s="17" t="s">
        <v>83</v>
      </c>
    </row>
    <row r="121" spans="1:65" s="2" customFormat="1" ht="16.5" customHeight="1">
      <c r="A121" s="34"/>
      <c r="B121" s="35"/>
      <c r="C121" s="173" t="s">
        <v>271</v>
      </c>
      <c r="D121" s="173" t="s">
        <v>147</v>
      </c>
      <c r="E121" s="174" t="s">
        <v>1128</v>
      </c>
      <c r="F121" s="175" t="s">
        <v>1129</v>
      </c>
      <c r="G121" s="176" t="s">
        <v>292</v>
      </c>
      <c r="H121" s="177">
        <v>1</v>
      </c>
      <c r="I121" s="178"/>
      <c r="J121" s="177">
        <f>ROUND((ROUND(I121,2))*(ROUND(H121,2)),2)</f>
        <v>0</v>
      </c>
      <c r="K121" s="175" t="s">
        <v>275</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544</v>
      </c>
    </row>
    <row r="122" spans="1:65" s="2" customFormat="1" ht="19.5">
      <c r="A122" s="34"/>
      <c r="B122" s="35"/>
      <c r="C122" s="36"/>
      <c r="D122" s="192" t="s">
        <v>507</v>
      </c>
      <c r="E122" s="36"/>
      <c r="F122" s="233" t="s">
        <v>1130</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507</v>
      </c>
      <c r="AU122" s="17" t="s">
        <v>83</v>
      </c>
    </row>
    <row r="123" spans="1:65" s="2" customFormat="1" ht="16.5" customHeight="1">
      <c r="A123" s="34"/>
      <c r="B123" s="35"/>
      <c r="C123" s="173" t="s">
        <v>277</v>
      </c>
      <c r="D123" s="173" t="s">
        <v>147</v>
      </c>
      <c r="E123" s="174" t="s">
        <v>1131</v>
      </c>
      <c r="F123" s="175" t="s">
        <v>1132</v>
      </c>
      <c r="G123" s="176" t="s">
        <v>292</v>
      </c>
      <c r="H123" s="177">
        <v>1</v>
      </c>
      <c r="I123" s="178"/>
      <c r="J123" s="177">
        <f>ROUND((ROUND(I123,2))*(ROUND(H123,2)),2)</f>
        <v>0</v>
      </c>
      <c r="K123" s="175" t="s">
        <v>275</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152</v>
      </c>
      <c r="AT123" s="183" t="s">
        <v>147</v>
      </c>
      <c r="AU123" s="183" t="s">
        <v>83</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152</v>
      </c>
      <c r="BM123" s="183" t="s">
        <v>556</v>
      </c>
    </row>
    <row r="124" spans="1:65" s="2" customFormat="1" ht="19.5">
      <c r="A124" s="34"/>
      <c r="B124" s="35"/>
      <c r="C124" s="36"/>
      <c r="D124" s="192" t="s">
        <v>507</v>
      </c>
      <c r="E124" s="36"/>
      <c r="F124" s="233" t="s">
        <v>1133</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507</v>
      </c>
      <c r="AU124" s="17" t="s">
        <v>83</v>
      </c>
    </row>
    <row r="125" spans="1:65" s="2" customFormat="1" ht="16.5" customHeight="1">
      <c r="A125" s="34"/>
      <c r="B125" s="35"/>
      <c r="C125" s="173" t="s">
        <v>280</v>
      </c>
      <c r="D125" s="173" t="s">
        <v>147</v>
      </c>
      <c r="E125" s="174" t="s">
        <v>1134</v>
      </c>
      <c r="F125" s="175" t="s">
        <v>1135</v>
      </c>
      <c r="G125" s="176" t="s">
        <v>292</v>
      </c>
      <c r="H125" s="177">
        <v>1</v>
      </c>
      <c r="I125" s="178"/>
      <c r="J125" s="177">
        <f>ROUND((ROUND(I125,2))*(ROUND(H125,2)),2)</f>
        <v>0</v>
      </c>
      <c r="K125" s="175" t="s">
        <v>275</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152</v>
      </c>
      <c r="AT125" s="183" t="s">
        <v>147</v>
      </c>
      <c r="AU125" s="183" t="s">
        <v>83</v>
      </c>
      <c r="AY125" s="17" t="s">
        <v>144</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152</v>
      </c>
      <c r="BM125" s="183" t="s">
        <v>567</v>
      </c>
    </row>
    <row r="126" spans="1:65" s="12" customFormat="1" ht="25.9" customHeight="1">
      <c r="B126" s="157"/>
      <c r="C126" s="158"/>
      <c r="D126" s="159" t="s">
        <v>74</v>
      </c>
      <c r="E126" s="160" t="s">
        <v>771</v>
      </c>
      <c r="F126" s="160" t="s">
        <v>772</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152</v>
      </c>
      <c r="AT126" s="169" t="s">
        <v>74</v>
      </c>
      <c r="AU126" s="169" t="s">
        <v>75</v>
      </c>
      <c r="AY126" s="168" t="s">
        <v>144</v>
      </c>
      <c r="BK126" s="170">
        <f>SUM(BK127:BK128)</f>
        <v>0</v>
      </c>
    </row>
    <row r="127" spans="1:65" s="2" customFormat="1" ht="37.9" customHeight="1">
      <c r="A127" s="34"/>
      <c r="B127" s="35"/>
      <c r="C127" s="173" t="s">
        <v>286</v>
      </c>
      <c r="D127" s="173" t="s">
        <v>147</v>
      </c>
      <c r="E127" s="174" t="s">
        <v>773</v>
      </c>
      <c r="F127" s="175" t="s">
        <v>774</v>
      </c>
      <c r="G127" s="176" t="s">
        <v>775</v>
      </c>
      <c r="H127" s="177">
        <v>24</v>
      </c>
      <c r="I127" s="178"/>
      <c r="J127" s="177">
        <f>ROUND((ROUND(I127,2))*(ROUND(H127,2)),2)</f>
        <v>0</v>
      </c>
      <c r="K127" s="175" t="s">
        <v>151</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955</v>
      </c>
      <c r="AT127" s="183" t="s">
        <v>147</v>
      </c>
      <c r="AU127" s="183" t="s">
        <v>83</v>
      </c>
      <c r="AY127" s="17" t="s">
        <v>144</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955</v>
      </c>
      <c r="BM127" s="183" t="s">
        <v>1136</v>
      </c>
    </row>
    <row r="128" spans="1:65" s="2" customFormat="1">
      <c r="A128" s="34"/>
      <c r="B128" s="35"/>
      <c r="C128" s="36"/>
      <c r="D128" s="185" t="s">
        <v>154</v>
      </c>
      <c r="E128" s="36"/>
      <c r="F128" s="186" t="s">
        <v>778</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154</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nVXwQtu+MgpkBaZEM/wO3SGa9PFgBzTfjBK+dNBznhhNltFu81w4Gr0diiN5r6CmfMnN6XSELFqtnhMPwZghVQ==" saltValue="xviUCw7mhn6AUMJ4wwXj6g==" spinCount="100000" sheet="1" objects="1" scenarios="1"/>
  <autoFilter ref="C84:K128" xr:uid="{00000000-0009-0000-0000-000006000000}"/>
  <mergeCells count="9">
    <mergeCell ref="E50:H50"/>
    <mergeCell ref="E75:H75"/>
    <mergeCell ref="E77:H77"/>
    <mergeCell ref="L2:V2"/>
    <mergeCell ref="E7:H7"/>
    <mergeCell ref="E9:H9"/>
    <mergeCell ref="E18:H18"/>
    <mergeCell ref="E27:H27"/>
    <mergeCell ref="E48:H48"/>
  </mergeCells>
  <hyperlinks>
    <hyperlink ref="F128" r:id="rId1" xr:uid="{00000000-0004-0000-06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DP13</vt:lpstr>
      <vt:lpstr>D1.4.1 - Zdravotně techni...</vt:lpstr>
      <vt:lpstr>D1.4.2 - Chlazení - DP13</vt:lpstr>
      <vt:lpstr>D1.4.3 - Vzduchotechnika ...</vt:lpstr>
      <vt:lpstr>D1.4.4 - Elektroinstalace...</vt:lpstr>
      <vt:lpstr>D1.4.5 - Měření a regulac...</vt:lpstr>
      <vt:lpstr>'D1.1 - Stavba - DP13'!Print_Area</vt:lpstr>
      <vt:lpstr>'D1.4.1 - Zdravotně techni...'!Print_Area</vt:lpstr>
      <vt:lpstr>'D1.4.2 - Chlazení - DP13'!Print_Area</vt:lpstr>
      <vt:lpstr>'D1.4.3 - Vzduchotechnika ...'!Print_Area</vt:lpstr>
      <vt:lpstr>'D1.4.4 - Elektroinstalace...'!Print_Area</vt:lpstr>
      <vt:lpstr>'D1.4.5 - Měření a regulac...'!Print_Area</vt:lpstr>
      <vt:lpstr>'Rekapitulace stavby'!Print_Area</vt:lpstr>
      <vt:lpstr>'D1.1 - Stavba - DP13'!Print_Titles</vt:lpstr>
      <vt:lpstr>'D1.4.1 - Zdravotně techni...'!Print_Titles</vt:lpstr>
      <vt:lpstr>'D1.4.2 - Chlazení - DP13'!Print_Titles</vt:lpstr>
      <vt:lpstr>'D1.4.3 - Vzduchotechnika ...'!Print_Titles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2023-12-14T08:07:11Z</dcterms:created>
  <dcterms:modified xsi:type="dcterms:W3CDTF">2023-12-15T16:43:40Z</dcterms:modified>
</cp:coreProperties>
</file>